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0" yWindow="0" windowWidth="23640" windowHeight="11080" activeTab="2"/>
  </bookViews>
  <sheets>
    <sheet name="Instructions" sheetId="1" r:id="rId1"/>
    <sheet name="Input" sheetId="2" r:id="rId2"/>
    <sheet name="Recap" sheetId="3" r:id="rId3"/>
    <sheet name="Macros Help Page" sheetId="4" r:id="rId4"/>
  </sheets>
  <definedNames>
    <definedName name="_xlnm.Print_Area" localSheetId="2">'Recap'!$A$1:$AC$49</definedName>
    <definedName name="_xlnm.Print_Titles" localSheetId="2">'Recap'!$1:$6</definedName>
  </definedNames>
  <calcPr fullCalcOnLoad="1"/>
</workbook>
</file>

<file path=xl/sharedStrings.xml><?xml version="1.0" encoding="utf-8"?>
<sst xmlns="http://schemas.openxmlformats.org/spreadsheetml/2006/main" count="161" uniqueCount="151">
  <si>
    <t>Mus Effect</t>
  </si>
  <si>
    <t>Vis Effect</t>
  </si>
  <si>
    <t>Penalties</t>
  </si>
  <si>
    <t>TOTAL</t>
  </si>
  <si>
    <t>RATING</t>
  </si>
  <si>
    <t>BAND</t>
  </si>
  <si>
    <t>PLACE</t>
  </si>
  <si>
    <t>TOTR</t>
  </si>
  <si>
    <t>MPTOT</t>
  </si>
  <si>
    <t>MPR</t>
  </si>
  <si>
    <t>VPTOT</t>
  </si>
  <si>
    <t>VPR</t>
  </si>
  <si>
    <t>AMAL RANK</t>
  </si>
  <si>
    <t>Percussion</t>
  </si>
  <si>
    <t>Guard</t>
  </si>
  <si>
    <t>Name of Contest</t>
  </si>
  <si>
    <t>INPUT DATA BELOW</t>
  </si>
  <si>
    <t>Examples</t>
  </si>
  <si>
    <t>Tenth Annual Showcase of Bands</t>
  </si>
  <si>
    <t>ADJUDICATORS</t>
  </si>
  <si>
    <t>Music Performance 1</t>
  </si>
  <si>
    <t>CONTEST INFO</t>
  </si>
  <si>
    <t>Notes</t>
  </si>
  <si>
    <t>Music Performance 2</t>
  </si>
  <si>
    <t>Music Effect</t>
  </si>
  <si>
    <t>Visual Performance 1</t>
  </si>
  <si>
    <t>Visual Performance 2</t>
  </si>
  <si>
    <t>Visual Effect</t>
  </si>
  <si>
    <r>
      <t xml:space="preserve">If any of your adjudicators share the same last name, distinguish each by using an initial. </t>
    </r>
    <r>
      <rPr>
        <i/>
        <sz val="10"/>
        <rFont val="Arial"/>
        <family val="2"/>
      </rPr>
      <t>Examples: C. Sharp, F. Sharp, etc.</t>
    </r>
  </si>
  <si>
    <t>BAND INFORMATION</t>
  </si>
  <si>
    <t>Music Perf 1</t>
  </si>
  <si>
    <t>Music Perf 2</t>
  </si>
  <si>
    <t>Visual Perf 1</t>
  </si>
  <si>
    <t>Visual Perf 2</t>
  </si>
  <si>
    <t>Date</t>
  </si>
  <si>
    <t>City</t>
  </si>
  <si>
    <t>School or Stadium Name</t>
  </si>
  <si>
    <t>September 11, 2010 or any other date format</t>
  </si>
  <si>
    <t>INPUT LAST NAMES BELOW (See Notes)</t>
  </si>
  <si>
    <t>If you are not adjudicating Guard and/or Percussion, leave these blank and click the appropriate button(s) below to hide each caption.</t>
  </si>
  <si>
    <t>If you have hidden the Guard and/or Percussion captions in error, click the appropriate Unhide button(s).</t>
  </si>
  <si>
    <t>KENNEDY, WARWICK COUNTY, EAST ROBERTSON, etc.</t>
  </si>
  <si>
    <t xml:space="preserve">Avoid the use of hyphens or slashes, </t>
  </si>
  <si>
    <t>unless preceded and followed by a space.</t>
  </si>
  <si>
    <t>Return to top.</t>
  </si>
  <si>
    <t>© 2010-11 www.contestrecaps.com</t>
  </si>
  <si>
    <r>
      <t xml:space="preserve">Calvert City </t>
    </r>
    <r>
      <rPr>
        <b/>
        <sz val="10"/>
        <rFont val="Arial"/>
        <family val="0"/>
      </rPr>
      <t>(Do not enter state; it will be appended on the recap)</t>
    </r>
  </si>
  <si>
    <r>
      <t xml:space="preserve">Kennedy High School </t>
    </r>
    <r>
      <rPr>
        <b/>
        <sz val="10"/>
        <rFont val="Arial"/>
        <family val="0"/>
      </rPr>
      <t>(not HS)</t>
    </r>
    <r>
      <rPr>
        <sz val="10"/>
        <rFont val="Arial"/>
        <family val="0"/>
      </rPr>
      <t>, Stadium of Champions, etc.</t>
    </r>
  </si>
  <si>
    <t>INSTRUCTIONS</t>
  </si>
  <si>
    <t>2. Before beginning, save a copy of this file under another name (i.e. your contest or school name) and keep this file as a backup.</t>
  </si>
  <si>
    <r>
      <t xml:space="preserve">1. Questions, comments, and/or concerns about this sheet may be directed to Travis Miller at (270) 498-7476 or travis@contestrecaps.com. </t>
    </r>
    <r>
      <rPr>
        <b/>
        <sz val="10"/>
        <rFont val="Arial"/>
        <family val="0"/>
      </rPr>
      <t>For emergencies on contest dates, please call the number above.</t>
    </r>
  </si>
  <si>
    <t>Please read the instruction page thoroughly before beginning.</t>
  </si>
  <si>
    <t>Take me to the Macros Help Page!</t>
  </si>
  <si>
    <t>Macros Help Page</t>
  </si>
  <si>
    <t>Click on the appropriate link below to choose your version of Excel.</t>
  </si>
  <si>
    <t>Windows PC - Excel 2003</t>
  </si>
  <si>
    <t>Windows PC - Excel 2007, Excel 2010, and beyond</t>
  </si>
  <si>
    <r>
      <t xml:space="preserve">1. Click on the </t>
    </r>
    <r>
      <rPr>
        <i/>
        <sz val="10"/>
        <rFont val="Arial"/>
        <family val="2"/>
      </rPr>
      <t>Tools</t>
    </r>
    <r>
      <rPr>
        <sz val="10"/>
        <rFont val="Arial"/>
        <family val="0"/>
      </rPr>
      <t xml:space="preserve"> menu and select </t>
    </r>
    <r>
      <rPr>
        <i/>
        <sz val="10"/>
        <rFont val="Arial"/>
        <family val="2"/>
      </rPr>
      <t>Options</t>
    </r>
    <r>
      <rPr>
        <sz val="10"/>
        <rFont val="Arial"/>
        <family val="0"/>
      </rPr>
      <t>.</t>
    </r>
  </si>
  <si>
    <r>
      <t xml:space="preserve">2. Select the </t>
    </r>
    <r>
      <rPr>
        <i/>
        <sz val="10"/>
        <rFont val="Arial"/>
        <family val="2"/>
      </rPr>
      <t>Security</t>
    </r>
    <r>
      <rPr>
        <sz val="10"/>
        <rFont val="Arial"/>
        <family val="0"/>
      </rPr>
      <t xml:space="preserve"> tab and click on the </t>
    </r>
    <r>
      <rPr>
        <i/>
        <sz val="10"/>
        <rFont val="Arial"/>
        <family val="2"/>
      </rPr>
      <t>Macros Security</t>
    </r>
    <r>
      <rPr>
        <sz val="10"/>
        <rFont val="Arial"/>
        <family val="0"/>
      </rPr>
      <t xml:space="preserve"> button near the lower right.</t>
    </r>
  </si>
  <si>
    <r>
      <t xml:space="preserve">3. On the </t>
    </r>
    <r>
      <rPr>
        <i/>
        <sz val="10"/>
        <rFont val="Arial"/>
        <family val="2"/>
      </rPr>
      <t>Security Level</t>
    </r>
    <r>
      <rPr>
        <sz val="10"/>
        <rFont val="Arial"/>
        <family val="0"/>
      </rPr>
      <t xml:space="preserve"> tab, select </t>
    </r>
    <r>
      <rPr>
        <i/>
        <sz val="10"/>
        <rFont val="Arial"/>
        <family val="2"/>
      </rPr>
      <t>Medium</t>
    </r>
    <r>
      <rPr>
        <sz val="10"/>
        <rFont val="Arial"/>
        <family val="0"/>
      </rPr>
      <t>. This level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</si>
  <si>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on the </t>
    </r>
    <r>
      <rPr>
        <i/>
        <sz val="10"/>
        <rFont val="Arial"/>
        <family val="2"/>
      </rPr>
      <t>Security Level</t>
    </r>
    <r>
      <rPr>
        <sz val="10"/>
        <rFont val="Arial"/>
        <family val="0"/>
      </rPr>
      <t xml:space="preserve"> tab, then </t>
    </r>
    <r>
      <rPr>
        <i/>
        <sz val="10"/>
        <rFont val="Arial"/>
        <family val="2"/>
      </rPr>
      <t>OK</t>
    </r>
    <r>
      <rPr>
        <sz val="10"/>
        <rFont val="Arial"/>
        <family val="0"/>
      </rPr>
      <t xml:space="preserve"> on the </t>
    </r>
    <r>
      <rPr>
        <i/>
        <sz val="10"/>
        <rFont val="Arial"/>
        <family val="2"/>
      </rPr>
      <t>Security Tab</t>
    </r>
    <r>
      <rPr>
        <sz val="10"/>
        <rFont val="Arial"/>
        <family val="0"/>
      </rPr>
      <t>.</t>
    </r>
  </si>
  <si>
    <t>5. Close Excel completely (do not save if prompted).</t>
  </si>
  <si>
    <r>
      <t xml:space="preserve">6. Restart Excel and open the recap sheet. You should now encounter a dialogue box requesting permission to enable macros. Click on </t>
    </r>
    <r>
      <rPr>
        <i/>
        <sz val="10"/>
        <rFont val="Arial"/>
        <family val="2"/>
      </rPr>
      <t>Enable Macros</t>
    </r>
    <r>
      <rPr>
        <sz val="10"/>
        <rFont val="Arial"/>
        <family val="0"/>
      </rPr>
      <t>.</t>
    </r>
  </si>
  <si>
    <t>1. These instructions are based on Excel 2007 and are presented under the assumption that Excel 2010 is similar. If this is not the case, please report it to Travis Miller at travis@contesrecaps.com.</t>
  </si>
  <si>
    <r>
      <t xml:space="preserve">3. At the bottom of the menu that appears, click on </t>
    </r>
    <r>
      <rPr>
        <i/>
        <sz val="10"/>
        <rFont val="Arial"/>
        <family val="2"/>
      </rPr>
      <t>Excel Options</t>
    </r>
    <r>
      <rPr>
        <sz val="10"/>
        <rFont val="Arial"/>
        <family val="0"/>
      </rPr>
      <t>.</t>
    </r>
  </si>
  <si>
    <r>
      <t xml:space="preserve">4. In the left menu of </t>
    </r>
    <r>
      <rPr>
        <i/>
        <sz val="10"/>
        <rFont val="Arial"/>
        <family val="2"/>
      </rPr>
      <t>Excel Options</t>
    </r>
    <r>
      <rPr>
        <sz val="10"/>
        <rFont val="Arial"/>
        <family val="0"/>
      </rPr>
      <t xml:space="preserve">, select </t>
    </r>
    <r>
      <rPr>
        <i/>
        <sz val="10"/>
        <rFont val="Arial"/>
        <family val="2"/>
      </rPr>
      <t>Trust Center</t>
    </r>
    <r>
      <rPr>
        <sz val="10"/>
        <rFont val="Arial"/>
        <family val="0"/>
      </rPr>
      <t>.</t>
    </r>
  </si>
  <si>
    <r>
      <t xml:space="preserve">5. In the </t>
    </r>
    <r>
      <rPr>
        <i/>
        <sz val="10"/>
        <rFont val="Arial"/>
        <family val="2"/>
      </rPr>
      <t>Trust Center</t>
    </r>
    <r>
      <rPr>
        <sz val="10"/>
        <rFont val="Arial"/>
        <family val="0"/>
      </rPr>
      <t xml:space="preserve">, select </t>
    </r>
    <r>
      <rPr>
        <i/>
        <sz val="10"/>
        <rFont val="Arial"/>
        <family val="2"/>
      </rPr>
      <t>Trust Center Settings</t>
    </r>
    <r>
      <rPr>
        <sz val="10"/>
        <rFont val="Arial"/>
        <family val="0"/>
      </rPr>
      <t>.</t>
    </r>
  </si>
  <si>
    <r>
      <t xml:space="preserve">6. In the left menu of </t>
    </r>
    <r>
      <rPr>
        <i/>
        <sz val="10"/>
        <rFont val="Arial"/>
        <family val="2"/>
      </rPr>
      <t>Trust Center Settings</t>
    </r>
    <r>
      <rPr>
        <sz val="10"/>
        <rFont val="Arial"/>
        <family val="0"/>
      </rPr>
      <t xml:space="preserve">, select </t>
    </r>
    <r>
      <rPr>
        <i/>
        <sz val="10"/>
        <rFont val="Arial"/>
        <family val="2"/>
      </rPr>
      <t>Macros Settings</t>
    </r>
    <r>
      <rPr>
        <sz val="10"/>
        <rFont val="Arial"/>
        <family val="0"/>
      </rPr>
      <t>.</t>
    </r>
  </si>
  <si>
    <r>
      <t xml:space="preserve">7. In </t>
    </r>
    <r>
      <rPr>
        <i/>
        <sz val="10"/>
        <rFont val="Arial"/>
        <family val="2"/>
      </rPr>
      <t>Macros Settings</t>
    </r>
    <r>
      <rPr>
        <sz val="10"/>
        <rFont val="Arial"/>
        <family val="0"/>
      </rPr>
      <t xml:space="preserve">, select </t>
    </r>
    <r>
      <rPr>
        <i/>
        <sz val="10"/>
        <rFont val="Arial"/>
        <family val="2"/>
      </rPr>
      <t>Disable all macros with notification</t>
    </r>
    <r>
      <rPr>
        <sz val="10"/>
        <rFont val="Arial"/>
        <family val="0"/>
      </rPr>
      <t>. This setting gives you the choice as to whether or not you want to enable macros when you open an Excel document and still protects you from malicious code from those you do not trust.</t>
    </r>
  </si>
  <si>
    <r>
      <t xml:space="preserve">8. Click </t>
    </r>
    <r>
      <rPr>
        <i/>
        <sz val="10"/>
        <rFont val="Arial"/>
        <family val="2"/>
      </rPr>
      <t>OK</t>
    </r>
    <r>
      <rPr>
        <sz val="10"/>
        <rFont val="Arial"/>
        <family val="0"/>
      </rPr>
      <t xml:space="preserve"> or </t>
    </r>
    <r>
      <rPr>
        <i/>
        <sz val="10"/>
        <rFont val="Arial"/>
        <family val="2"/>
      </rPr>
      <t>Apply</t>
    </r>
    <r>
      <rPr>
        <sz val="10"/>
        <rFont val="Arial"/>
        <family val="0"/>
      </rPr>
      <t xml:space="preserve"> in each window to return to Excel.</t>
    </r>
  </si>
  <si>
    <t>9. Close Excel completely (do not save if prompted).</t>
  </si>
  <si>
    <t>Return to Instructions Page</t>
  </si>
  <si>
    <r>
      <t xml:space="preserve">10. Restart Excel and open the recap sheet. You should now encounter a dialogue above the actual spreadsheet requesting permission to enable macros. Click on </t>
    </r>
    <r>
      <rPr>
        <i/>
        <sz val="10"/>
        <rFont val="Arial"/>
        <family val="2"/>
      </rPr>
      <t>Enable Macros</t>
    </r>
    <r>
      <rPr>
        <sz val="10"/>
        <rFont val="Arial"/>
        <family val="0"/>
      </rPr>
      <t>.</t>
    </r>
  </si>
  <si>
    <t>If your version of Excel is not listed above, it is not supported. See Instructions Page to request a FREE custom recap.</t>
  </si>
  <si>
    <t>2. Click on the round Microsoft Office logo located at the top left of the window.</t>
  </si>
  <si>
    <r>
      <t xml:space="preserve">1. Click on the </t>
    </r>
    <r>
      <rPr>
        <i/>
        <sz val="10"/>
        <rFont val="Arial"/>
        <family val="2"/>
      </rPr>
      <t>Excel</t>
    </r>
    <r>
      <rPr>
        <sz val="10"/>
        <rFont val="Arial"/>
        <family val="0"/>
      </rPr>
      <t xml:space="preserve"> menu at the top left of the display and select </t>
    </r>
    <r>
      <rPr>
        <i/>
        <sz val="10"/>
        <rFont val="Arial"/>
        <family val="2"/>
      </rPr>
      <t>Preferences</t>
    </r>
    <r>
      <rPr>
        <sz val="10"/>
        <rFont val="Arial"/>
        <family val="0"/>
      </rPr>
      <t>.</t>
    </r>
  </si>
  <si>
    <r>
      <t xml:space="preserve">2. Under </t>
    </r>
    <r>
      <rPr>
        <i/>
        <sz val="10"/>
        <rFont val="Arial"/>
        <family val="2"/>
      </rPr>
      <t>Sharing and Privacy</t>
    </r>
    <r>
      <rPr>
        <sz val="10"/>
        <rFont val="Arial"/>
        <family val="0"/>
      </rPr>
      <t xml:space="preserve">, select </t>
    </r>
    <r>
      <rPr>
        <i/>
        <sz val="10"/>
        <rFont val="Arial"/>
        <family val="2"/>
      </rPr>
      <t>Security</t>
    </r>
    <r>
      <rPr>
        <sz val="10"/>
        <rFont val="Arial"/>
        <family val="0"/>
      </rPr>
      <t>.</t>
    </r>
  </si>
  <si>
    <r>
      <t xml:space="preserve">3. Under </t>
    </r>
    <r>
      <rPr>
        <i/>
        <sz val="10"/>
        <rFont val="Arial"/>
        <family val="2"/>
      </rPr>
      <t>Macro security</t>
    </r>
    <r>
      <rPr>
        <sz val="10"/>
        <rFont val="Arial"/>
        <family val="0"/>
      </rPr>
      <t xml:space="preserve">, check the box next to </t>
    </r>
    <r>
      <rPr>
        <i/>
        <sz val="10"/>
        <rFont val="Arial"/>
        <family val="2"/>
      </rPr>
      <t>Warn me before opening a file that contains macros</t>
    </r>
    <r>
      <rPr>
        <sz val="10"/>
        <rFont val="Arial"/>
        <family val="0"/>
      </rPr>
      <t>. This setting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</si>
  <si>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to return to Excel.</t>
    </r>
  </si>
  <si>
    <t>5. Quit Excel completely (do not save if prompted).</t>
  </si>
  <si>
    <t>Apple Macintosh - Excel for Mac 2011 and beyond</t>
  </si>
  <si>
    <t>Finals</t>
  </si>
  <si>
    <t>KMEA Automated Recap Sheet - Finals Format - Version 2.0, Build 2011.08.29</t>
  </si>
  <si>
    <t>Finals Designation</t>
  </si>
  <si>
    <t>Finals Competition</t>
  </si>
  <si>
    <t>Edit the default at left to your specifications.</t>
  </si>
  <si>
    <r>
      <t xml:space="preserve">Important Note: </t>
    </r>
    <r>
      <rPr>
        <sz val="10"/>
        <rFont val="Arial"/>
        <family val="0"/>
      </rPr>
      <t xml:space="preserve">If your finals competition has more than twenty (20) bands, </t>
    </r>
    <r>
      <rPr>
        <b/>
        <u val="single"/>
        <sz val="10"/>
        <rFont val="Arial"/>
        <family val="2"/>
      </rPr>
      <t>STOP</t>
    </r>
    <r>
      <rPr>
        <sz val="10"/>
        <rFont val="Arial"/>
        <family val="0"/>
      </rPr>
      <t>; you cannot use the KMEA Automated Recap Sheet. Contact Travis Miller at travis@contestrecaps.com for a FREE custom finals recap.</t>
    </r>
  </si>
  <si>
    <r>
      <t xml:space="preserve">Reminder: </t>
    </r>
    <r>
      <rPr>
        <sz val="10"/>
        <rFont val="Arial"/>
        <family val="0"/>
      </rPr>
      <t>If your finals competition has more than twenty (20) bands, STOP; you cannot use the KMEA Automated Recap Sheet. Contact Travis Miller at travis@contestrecaps.com for a FREE custom finals recap.</t>
    </r>
  </si>
  <si>
    <r>
      <t>After completing the section below, click the "</t>
    </r>
    <r>
      <rPr>
        <b/>
        <sz val="10"/>
        <color indexed="8"/>
        <rFont val="Arial"/>
        <family val="2"/>
      </rPr>
      <t>Hide unused Band slots/Classes"</t>
    </r>
    <r>
      <rPr>
        <sz val="10"/>
        <color indexed="8"/>
        <rFont val="Arial"/>
        <family val="2"/>
      </rPr>
      <t xml:space="preserve"> button at the bottom of this sheet.</t>
    </r>
  </si>
  <si>
    <t>If you inadventently click the left button, or need to adjust the number of bands, click the right button.</t>
  </si>
  <si>
    <t>Performance 1</t>
  </si>
  <si>
    <t>Performance 2</t>
  </si>
  <si>
    <t>Performance 3</t>
  </si>
  <si>
    <t>Performance 4</t>
  </si>
  <si>
    <t>Performance 5</t>
  </si>
  <si>
    <t>Performance 6</t>
  </si>
  <si>
    <t>Performance 7</t>
  </si>
  <si>
    <t>Performance 8</t>
  </si>
  <si>
    <t>Performance 9</t>
  </si>
  <si>
    <t>Performance 10</t>
  </si>
  <si>
    <t>Performance 11</t>
  </si>
  <si>
    <t>Performance 12</t>
  </si>
  <si>
    <t>Performance 13</t>
  </si>
  <si>
    <t>Performance 14</t>
  </si>
  <si>
    <t>Performance 15</t>
  </si>
  <si>
    <t>Performance 16</t>
  </si>
  <si>
    <t>Performance 17</t>
  </si>
  <si>
    <t>Performance 18</t>
  </si>
  <si>
    <t>Performance 19</t>
  </si>
  <si>
    <t>Performance 20</t>
  </si>
  <si>
    <t>BEFORE Contest Date</t>
  </si>
  <si>
    <t>Notes/Examples</t>
  </si>
  <si>
    <r>
      <t xml:space="preserve">After clearing appropriate cells, then use the </t>
    </r>
    <r>
      <rPr>
        <i/>
        <sz val="10"/>
        <rFont val="Arial"/>
        <family val="2"/>
      </rPr>
      <t>Hide</t>
    </r>
    <r>
      <rPr>
        <sz val="10"/>
        <rFont val="Arial"/>
        <family val="0"/>
      </rPr>
      <t xml:space="preserve"> button below to hide unused slots.</t>
    </r>
  </si>
  <si>
    <t>ON Contest Date</t>
  </si>
  <si>
    <t>If you have followed the instructions above, you will only have to replace the entries on the left with band names after the draw has been completed. Follow the formatting conventions below.</t>
  </si>
  <si>
    <r>
      <t xml:space="preserve">Need to add a band? Use the </t>
    </r>
    <r>
      <rPr>
        <i/>
        <sz val="10"/>
        <rFont val="Arial"/>
        <family val="2"/>
      </rPr>
      <t>Unhide</t>
    </r>
    <r>
      <rPr>
        <sz val="10"/>
        <rFont val="Arial"/>
        <family val="0"/>
      </rPr>
      <t xml:space="preserve"> button to edit, then </t>
    </r>
    <r>
      <rPr>
        <i/>
        <sz val="10"/>
        <rFont val="Arial"/>
        <family val="2"/>
      </rPr>
      <t>Hide</t>
    </r>
    <r>
      <rPr>
        <sz val="10"/>
        <rFont val="Arial"/>
        <family val="0"/>
      </rPr>
      <t xml:space="preserve"> again.</t>
    </r>
  </si>
  <si>
    <r>
      <t>TIP</t>
    </r>
    <r>
      <rPr>
        <sz val="10"/>
        <rFont val="Arial"/>
        <family val="0"/>
      </rPr>
      <t>: Clicking on a cell (once), then hitting the backspace key will clear contents of that cell quickly.</t>
    </r>
  </si>
  <si>
    <r>
      <t xml:space="preserve">3. This finals sheet is designed for a maximum of twenty (20) bands. If your finals competition has more than twenty (20) bands, </t>
    </r>
    <r>
      <rPr>
        <b/>
        <u val="single"/>
        <sz val="10"/>
        <rFont val="Arial"/>
        <family val="2"/>
      </rPr>
      <t>STOP</t>
    </r>
    <r>
      <rPr>
        <sz val="10"/>
        <rFont val="Arial"/>
        <family val="0"/>
      </rPr>
      <t>; you cannot use the KMEA Automated Recap Sheet. See #4 below.</t>
    </r>
  </si>
  <si>
    <t>4. Anyone wishing a custom recap may still request a FREE one. See contact information in #1. It is preferred that requests are made at least 10 calendar days in advance. Requests must have all information (contest, adjudicators [prelims and finals], classes [prelims], bands [prelims], correct draw [prelims], and number of bands in finals) in order to be completed in a timely fashion.</t>
  </si>
  <si>
    <r>
      <t xml:space="preserve">6. Enter all of the contest information as instructed on the Input Sheet (see tabs at the bottom of the window to select each sheet). Follow the examples at the right of each entry </t>
    </r>
    <r>
      <rPr>
        <b/>
        <sz val="10"/>
        <rFont val="Arial"/>
        <family val="0"/>
      </rPr>
      <t>closely</t>
    </r>
    <r>
      <rPr>
        <sz val="10"/>
        <rFont val="Arial"/>
        <family val="0"/>
      </rPr>
      <t xml:space="preserve"> for optimal formatting.</t>
    </r>
  </si>
  <si>
    <r>
      <t>Before the contest date, adjust the number of bands by clearing the appropriate cells to the left and leaving the correct number of "dummy" entries intact.</t>
    </r>
  </si>
  <si>
    <r>
      <t xml:space="preserve">5. It is highly recommended that you prepare this finals sheet </t>
    </r>
    <r>
      <rPr>
        <b/>
        <sz val="10"/>
        <rFont val="Arial"/>
        <family val="0"/>
      </rPr>
      <t>before</t>
    </r>
    <r>
      <rPr>
        <sz val="10"/>
        <rFont val="Arial"/>
        <family val="0"/>
      </rPr>
      <t xml:space="preserve"> the contest date. By default, all band slots are filled in with Band 1, Band 2, etc. Clear the appropriate cells, leaving the correct number of "dummy" entries intact. See the Notes/Examples area to the left of the Band Information section on the Input page for detailed instructions and notes on what to do should you need to add a band to finals on the contest date.</t>
    </r>
  </si>
  <si>
    <r>
      <t xml:space="preserve">9. After entering all data on the Input Sheet (see #5 and #8 above), move to the bottom of the sheet and click on </t>
    </r>
    <r>
      <rPr>
        <i/>
        <sz val="10"/>
        <rFont val="Arial"/>
        <family val="2"/>
      </rPr>
      <t>Hide unused Band slots</t>
    </r>
    <r>
      <rPr>
        <sz val="10"/>
        <rFont val="Arial"/>
        <family val="0"/>
      </rPr>
      <t xml:space="preserve">. If you click on that button before you have finished entering bands or need to correct errors, click on </t>
    </r>
    <r>
      <rPr>
        <i/>
        <sz val="10"/>
        <rFont val="Arial"/>
        <family val="2"/>
      </rPr>
      <t xml:space="preserve">Unhide </t>
    </r>
    <r>
      <rPr>
        <i/>
        <u val="single"/>
        <sz val="10"/>
        <rFont val="Arial"/>
        <family val="2"/>
      </rPr>
      <t>all</t>
    </r>
    <r>
      <rPr>
        <i/>
        <sz val="10"/>
        <rFont val="Arial"/>
        <family val="2"/>
      </rPr>
      <t xml:space="preserve"> Band slots (Edit Mode)</t>
    </r>
    <r>
      <rPr>
        <sz val="10"/>
        <rFont val="Arial"/>
        <family val="0"/>
      </rPr>
      <t xml:space="preserve">. After editing bands, etc., click on the </t>
    </r>
    <r>
      <rPr>
        <i/>
        <sz val="10"/>
        <rFont val="Arial"/>
        <family val="2"/>
      </rPr>
      <t>Hide unused Band slots</t>
    </r>
    <r>
      <rPr>
        <sz val="10"/>
        <rFont val="Arial"/>
        <family val="0"/>
      </rPr>
      <t xml:space="preserve"> button again.</t>
    </r>
  </si>
  <si>
    <t>8. If you followed the recommendation in #5 above, your tabulator will only need to replace the "dummy" entries with the correct bands after the finals draw has been completed on the contest date. Enter all of the band information as instructed on the Input Sheet. Follow the examples at the right of each entry for optimal formatting.</t>
  </si>
  <si>
    <t>10. Select the Recap tab to check out your formatted recap.</t>
  </si>
  <si>
    <r>
      <t xml:space="preserve">IMPORTANT NOTE: </t>
    </r>
    <r>
      <rPr>
        <sz val="12"/>
        <rFont val="Arial"/>
        <family val="2"/>
      </rPr>
      <t xml:space="preserve">When you first opened this file, you should have received a notification to "enable macros." If you did not receive this notification, click on the appropriate link below for quick instructions on how to enable macros. If you clicked on "Disable Macros," close Excel completely (do not save if prompted) and restart the program. Macros </t>
    </r>
    <r>
      <rPr>
        <b/>
        <sz val="12"/>
        <rFont val="Arial"/>
        <family val="2"/>
      </rPr>
      <t>must</t>
    </r>
    <r>
      <rPr>
        <sz val="12"/>
        <rFont val="Arial"/>
        <family val="2"/>
      </rPr>
      <t xml:space="preserve"> be enabled for this sheet to work correctly.</t>
    </r>
  </si>
  <si>
    <t>7. If your contest is not adjudicating guard and/or percussion, click on the appropriate button to hide those captions. If you click on a hide button in error, click on the appropriate unhide button.</t>
  </si>
  <si>
    <t>FESTIVAL OF CHAMPIONS</t>
  </si>
  <si>
    <t>MURRAY STATE UNIVERSITY</t>
  </si>
  <si>
    <t>SEPTEMBER 22, 2012</t>
  </si>
  <si>
    <t>MURRAY, KY</t>
  </si>
  <si>
    <t>FULLMER</t>
  </si>
  <si>
    <t>CONVERSE</t>
  </si>
  <si>
    <t>GILROY</t>
  </si>
  <si>
    <t>ARRASMITH</t>
  </si>
  <si>
    <t>SILVA</t>
  </si>
  <si>
    <t>CORNISH</t>
  </si>
  <si>
    <t>CRITTENDEN COUNTY</t>
  </si>
  <si>
    <t>TODD COUNTY CENTRAL</t>
  </si>
  <si>
    <t>GRAVES COUNTY</t>
  </si>
  <si>
    <t>TRIGG COUNTY</t>
  </si>
  <si>
    <t>ALLEN COUNTY-SCOTTSVILLE</t>
  </si>
  <si>
    <t>PARAGOULD</t>
  </si>
  <si>
    <t>MARSHALL COUNTY</t>
  </si>
  <si>
    <t>GRAYSON COUNTY</t>
  </si>
  <si>
    <t>DAVIESS COUNTY</t>
  </si>
  <si>
    <t>MURRAY HIGH</t>
  </si>
  <si>
    <t>CALLOWAY COUNTY</t>
  </si>
  <si>
    <t>MUHLENBERG COUNTY</t>
  </si>
  <si>
    <t>MADISONVILLE NORTH HOPKINS</t>
  </si>
  <si>
    <t>BARREN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</si>
</sst>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64">
    <font>
      <sz val="10"/>
      <name val="Arial"/>
      <family val="0"/>
    </font>
    <font>
      <sz val="10"/>
      <name val="Times New Roman"/>
      <family val="1"/>
    </font>
    <font>
      <b/>
      <sz val="9"/>
      <name val="Times New Roman"/>
      <family val="1"/>
    </font>
    <font>
      <b/>
      <sz val="10"/>
      <name val="Arial"/>
      <family val="0"/>
    </font>
    <font>
      <b/>
      <u val="single"/>
      <sz val="9"/>
      <color indexed="8"/>
      <name val="Times New Roman"/>
      <family val="1"/>
    </font>
    <font>
      <i/>
      <sz val="9"/>
      <color indexed="8"/>
      <name val="Times New Roman"/>
      <family val="1"/>
    </font>
    <font>
      <b/>
      <u val="single"/>
      <sz val="8"/>
      <color indexed="8"/>
      <name val="Times New Roman"/>
      <family val="1"/>
    </font>
    <font>
      <b/>
      <sz val="9"/>
      <color indexed="8"/>
      <name val="Times New Roman"/>
      <family val="1"/>
    </font>
    <font>
      <sz val="9"/>
      <color indexed="8"/>
      <name val="Times New Roman"/>
      <family val="1"/>
    </font>
    <font>
      <i/>
      <sz val="8"/>
      <color indexed="8"/>
      <name val="Times New Roman"/>
      <family val="1"/>
    </font>
    <font>
      <sz val="8"/>
      <name val="Arial"/>
      <family val="0"/>
    </font>
    <font>
      <u val="single"/>
      <sz val="10"/>
      <color indexed="12"/>
      <name val="Arial"/>
      <family val="0"/>
    </font>
    <font>
      <u val="single"/>
      <sz val="10"/>
      <color indexed="36"/>
      <name val="Arial"/>
      <family val="0"/>
    </font>
    <font>
      <sz val="8"/>
      <color indexed="8"/>
      <name val="Times New Roman"/>
      <family val="1"/>
    </font>
    <font>
      <b/>
      <u val="single"/>
      <sz val="8"/>
      <name val="Times New Roman"/>
      <family val="1"/>
    </font>
    <font>
      <b/>
      <sz val="16"/>
      <name val="Arial"/>
      <family val="2"/>
    </font>
    <font>
      <b/>
      <sz val="14"/>
      <name val="Arial"/>
      <family val="2"/>
    </font>
    <font>
      <i/>
      <sz val="10"/>
      <name val="Arial"/>
      <family val="2"/>
    </font>
    <font>
      <b/>
      <u val="single"/>
      <sz val="10"/>
      <name val="Arial"/>
      <family val="2"/>
    </font>
    <font>
      <sz val="10"/>
      <color indexed="9"/>
      <name val="Arial"/>
      <family val="0"/>
    </font>
    <font>
      <b/>
      <sz val="14"/>
      <color indexed="9"/>
      <name val="Arial"/>
      <family val="2"/>
    </font>
    <font>
      <u val="single"/>
      <sz val="10"/>
      <name val="Arial"/>
      <family val="2"/>
    </font>
    <font>
      <sz val="10"/>
      <color indexed="8"/>
      <name val="Arial"/>
      <family val="2"/>
    </font>
    <font>
      <b/>
      <sz val="10"/>
      <color indexed="8"/>
      <name val="Arial"/>
      <family val="2"/>
    </font>
    <font>
      <i/>
      <u val="single"/>
      <sz val="10"/>
      <color indexed="12"/>
      <name val="Arial"/>
      <family val="2"/>
    </font>
    <font>
      <b/>
      <i/>
      <sz val="10"/>
      <name val="Arial"/>
      <family val="2"/>
    </font>
    <font>
      <b/>
      <i/>
      <sz val="10"/>
      <color indexed="8"/>
      <name val="Arial"/>
      <family val="2"/>
    </font>
    <font>
      <b/>
      <sz val="12"/>
      <name val="Arial"/>
      <family val="2"/>
    </font>
    <font>
      <sz val="12"/>
      <name val="Arial"/>
      <family val="2"/>
    </font>
    <font>
      <i/>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5">
    <xf numFmtId="0" fontId="0" fillId="0" borderId="0" xfId="0" applyAlignment="1">
      <alignment/>
    </xf>
    <xf numFmtId="0" fontId="15" fillId="0" borderId="0" xfId="0" applyFont="1" applyAlignment="1" applyProtection="1">
      <alignment/>
      <protection/>
    </xf>
    <xf numFmtId="0" fontId="16" fillId="0" borderId="0" xfId="0" applyFont="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6"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10" xfId="0" applyFont="1" applyBorder="1" applyAlignment="1" applyProtection="1">
      <alignment vertical="center"/>
      <protection/>
    </xf>
    <xf numFmtId="0" fontId="0" fillId="33" borderId="10" xfId="0" applyFill="1" applyBorder="1" applyAlignment="1" applyProtection="1">
      <alignment vertical="center"/>
      <protection/>
    </xf>
    <xf numFmtId="0" fontId="0" fillId="0" borderId="10" xfId="0" applyBorder="1" applyAlignment="1" applyProtection="1">
      <alignment vertical="center"/>
      <protection/>
    </xf>
    <xf numFmtId="49" fontId="0" fillId="0" borderId="10" xfId="0" applyNumberFormat="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center" vertical="center" wrapText="1"/>
      <protection/>
    </xf>
    <xf numFmtId="0" fontId="16" fillId="0" borderId="0" xfId="0" applyFont="1" applyBorder="1" applyAlignment="1" applyProtection="1">
      <alignment vertical="center"/>
      <protection/>
    </xf>
    <xf numFmtId="0" fontId="0" fillId="33" borderId="0" xfId="0" applyFill="1" applyBorder="1" applyAlignment="1" applyProtection="1">
      <alignment vertical="center"/>
      <protection/>
    </xf>
    <xf numFmtId="0" fontId="19" fillId="0" borderId="0" xfId="0" applyFont="1" applyAlignment="1" applyProtection="1">
      <alignment vertical="center"/>
      <protection/>
    </xf>
    <xf numFmtId="0" fontId="3" fillId="0" borderId="0" xfId="0" applyFont="1" applyAlignment="1" applyProtection="1">
      <alignment vertical="center"/>
      <protection/>
    </xf>
    <xf numFmtId="0" fontId="0" fillId="0" borderId="10" xfId="0"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24" fillId="0" borderId="0" xfId="53" applyFont="1" applyBorder="1" applyAlignment="1" applyProtection="1">
      <alignment horizontal="center" vertical="center"/>
      <protection locked="0"/>
    </xf>
    <xf numFmtId="0" fontId="24" fillId="0" borderId="0" xfId="53" applyFont="1" applyBorder="1" applyAlignment="1" applyProtection="1">
      <alignment horizontal="center" vertical="center"/>
      <protection/>
    </xf>
    <xf numFmtId="0" fontId="25"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27" fillId="0" borderId="0" xfId="0" applyFont="1" applyAlignment="1" applyProtection="1">
      <alignment horizontal="center" vertical="center" wrapText="1"/>
      <protection/>
    </xf>
    <xf numFmtId="0" fontId="24" fillId="0" borderId="0" xfId="53" applyFont="1" applyAlignment="1" applyProtection="1">
      <alignment horizontal="center" vertical="center" wrapText="1"/>
      <protection/>
    </xf>
    <xf numFmtId="0" fontId="0" fillId="0" borderId="0" xfId="0" applyAlignment="1">
      <alignment vertical="center" wrapText="1"/>
    </xf>
    <xf numFmtId="0" fontId="28" fillId="0" borderId="0" xfId="0" applyFont="1" applyAlignment="1">
      <alignment horizontal="center" vertical="center" wrapText="1"/>
    </xf>
    <xf numFmtId="0" fontId="17" fillId="0" borderId="0" xfId="0" applyFont="1" applyAlignment="1">
      <alignment horizontal="center" vertical="center" wrapText="1"/>
    </xf>
    <xf numFmtId="0" fontId="27" fillId="0" borderId="0" xfId="0" applyFont="1" applyAlignment="1">
      <alignment vertical="center" wrapText="1"/>
    </xf>
    <xf numFmtId="0" fontId="11" fillId="0" borderId="0" xfId="53" applyAlignment="1" applyProtection="1">
      <alignment horizontal="center" vertical="center" wrapText="1"/>
      <protection/>
    </xf>
    <xf numFmtId="0" fontId="11" fillId="0" borderId="0" xfId="53" applyFont="1" applyAlignment="1" applyProtection="1">
      <alignment horizontal="center" vertical="center" wrapText="1"/>
      <protection/>
    </xf>
    <xf numFmtId="0" fontId="0" fillId="0" borderId="12" xfId="0"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0" fontId="3" fillId="0" borderId="13" xfId="0" applyFont="1" applyBorder="1" applyAlignment="1" applyProtection="1">
      <alignment horizontal="center" vertical="center"/>
      <protection/>
    </xf>
    <xf numFmtId="0" fontId="20" fillId="0" borderId="13"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0" fillId="0" borderId="11" xfId="0" applyBorder="1" applyAlignment="1" applyProtection="1">
      <alignment vertical="top" wrapText="1"/>
      <protection/>
    </xf>
    <xf numFmtId="0" fontId="0" fillId="0" borderId="11" xfId="0" applyFont="1" applyBorder="1" applyAlignment="1" applyProtection="1">
      <alignment horizontal="center" vertical="center" wrapText="1"/>
      <protection/>
    </xf>
    <xf numFmtId="0" fontId="0" fillId="0" borderId="10" xfId="0" applyFont="1" applyBorder="1" applyAlignment="1" applyProtection="1">
      <alignment vertical="center"/>
      <protection locked="0"/>
    </xf>
    <xf numFmtId="0" fontId="26" fillId="0" borderId="0" xfId="0" applyFont="1" applyBorder="1" applyAlignment="1" applyProtection="1">
      <alignment horizontal="center" vertical="center"/>
      <protection/>
    </xf>
    <xf numFmtId="0" fontId="17" fillId="0" borderId="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top" wrapText="1"/>
      <protection/>
    </xf>
    <xf numFmtId="0" fontId="16"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2" fillId="0" borderId="0"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23" fillId="0" borderId="0" xfId="0" applyFont="1" applyAlignment="1" applyProtection="1">
      <alignment horizontal="center" vertical="center"/>
      <protection/>
    </xf>
    <xf numFmtId="0" fontId="3" fillId="0" borderId="11" xfId="0" applyFont="1"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11" xfId="0" applyBorder="1" applyAlignment="1" applyProtection="1">
      <alignment horizontal="center" vertical="center" wrapText="1"/>
      <protection/>
    </xf>
    <xf numFmtId="0" fontId="19" fillId="0" borderId="14" xfId="0" applyFont="1" applyBorder="1" applyAlignment="1" applyProtection="1">
      <alignment horizontal="center"/>
      <protection/>
    </xf>
    <xf numFmtId="0" fontId="3" fillId="0" borderId="0" xfId="0" applyFont="1" applyAlignment="1" applyProtection="1">
      <alignment horizontal="center"/>
      <protection/>
    </xf>
    <xf numFmtId="0" fontId="15" fillId="0" borderId="0" xfId="0" applyFont="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locked="0"/>
    </xf>
    <xf numFmtId="1" fontId="7" fillId="0" borderId="10"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0" fillId="0" borderId="10" xfId="0" applyFont="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B1:B29"/>
  <sheetViews>
    <sheetView showGridLines="0" workbookViewId="0" topLeftCell="A1">
      <selection activeCell="B1" sqref="B1"/>
    </sheetView>
  </sheetViews>
  <sheetFormatPr defaultColWidth="8.8515625" defaultRowHeight="12.75"/>
  <cols>
    <col min="1" max="1" width="2.140625" style="41" customWidth="1"/>
    <col min="2" max="2" width="151.28125" style="41" customWidth="1"/>
  </cols>
  <sheetData>
    <row r="1" ht="12">
      <c r="B1" s="33" t="s">
        <v>51</v>
      </c>
    </row>
    <row r="2" ht="16.5">
      <c r="B2" s="34" t="str">
        <f>Input!B2</f>
        <v>KMEA Automated Recap Sheet - Finals Format - Version 2.0, Build 2011.08.29</v>
      </c>
    </row>
    <row r="3" ht="16.5">
      <c r="B3" s="34" t="s">
        <v>48</v>
      </c>
    </row>
    <row r="4" ht="12">
      <c r="B4" s="38"/>
    </row>
    <row r="5" ht="45">
      <c r="B5" s="39" t="s">
        <v>125</v>
      </c>
    </row>
    <row r="6" ht="12">
      <c r="B6" s="40" t="s">
        <v>52</v>
      </c>
    </row>
    <row r="7" ht="12">
      <c r="B7" s="35"/>
    </row>
    <row r="8" ht="24">
      <c r="B8" s="36" t="s">
        <v>50</v>
      </c>
    </row>
    <row r="9" ht="12">
      <c r="B9" s="36"/>
    </row>
    <row r="10" ht="12">
      <c r="B10" s="36" t="s">
        <v>49</v>
      </c>
    </row>
    <row r="11" ht="12">
      <c r="B11" s="36"/>
    </row>
    <row r="12" ht="24">
      <c r="B12" s="36" t="s">
        <v>117</v>
      </c>
    </row>
    <row r="13" ht="12">
      <c r="B13" s="36"/>
    </row>
    <row r="14" ht="24">
      <c r="B14" s="36" t="s">
        <v>118</v>
      </c>
    </row>
    <row r="15" ht="12">
      <c r="B15" s="36"/>
    </row>
    <row r="16" ht="36">
      <c r="B16" s="36" t="s">
        <v>121</v>
      </c>
    </row>
    <row r="17" ht="12">
      <c r="B17" s="36"/>
    </row>
    <row r="18" ht="24">
      <c r="B18" s="36" t="s">
        <v>119</v>
      </c>
    </row>
    <row r="19" ht="12">
      <c r="B19" s="36"/>
    </row>
    <row r="20" ht="12">
      <c r="B20" s="36" t="s">
        <v>126</v>
      </c>
    </row>
    <row r="21" ht="12">
      <c r="B21" s="36"/>
    </row>
    <row r="22" ht="24">
      <c r="B22" s="36" t="s">
        <v>123</v>
      </c>
    </row>
    <row r="23" ht="12">
      <c r="B23" s="36"/>
    </row>
    <row r="24" ht="24">
      <c r="B24" s="36" t="s">
        <v>122</v>
      </c>
    </row>
    <row r="25" ht="12">
      <c r="B25" s="36"/>
    </row>
    <row r="26" ht="12">
      <c r="B26" s="36" t="s">
        <v>124</v>
      </c>
    </row>
    <row r="28" ht="12">
      <c r="B28" s="37" t="str">
        <f>Input!B2</f>
        <v>KMEA Automated Recap Sheet - Finals Format - Version 2.0, Build 2011.08.29</v>
      </c>
    </row>
    <row r="29" ht="12">
      <c r="B29" s="37" t="str">
        <f>Input!A57</f>
        <v>© 2010-11 www.contestrecaps.com</v>
      </c>
    </row>
  </sheetData>
  <sheetProtection password="8CEB" sheet="1" objects="1" scenarios="1"/>
  <hyperlinks>
    <hyperlink ref="B6" location="'Macros Help Page'!A1" display="Take me to the Macros Help Page!"/>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F57"/>
  <sheetViews>
    <sheetView showGridLines="0" workbookViewId="0" topLeftCell="A27">
      <selection activeCell="B53" sqref="B53:C53"/>
    </sheetView>
  </sheetViews>
  <sheetFormatPr defaultColWidth="9.140625" defaultRowHeight="12.75"/>
  <cols>
    <col min="1" max="1" width="2.140625" style="22" customWidth="1"/>
    <col min="2" max="2" width="24.140625" style="23" bestFit="1" customWidth="1"/>
    <col min="3" max="3" width="50.00390625" style="10" customWidth="1"/>
    <col min="4" max="4" width="2.28125" style="10" customWidth="1"/>
    <col min="5" max="5" width="60.140625" style="10" customWidth="1"/>
    <col min="6" max="16384" width="9.140625" style="10" customWidth="1"/>
  </cols>
  <sheetData>
    <row r="1" spans="1:5" ht="12">
      <c r="A1" s="55"/>
      <c r="B1" s="55"/>
      <c r="C1" s="55"/>
      <c r="D1" s="55"/>
      <c r="E1" s="55"/>
    </row>
    <row r="2" spans="1:5" ht="16.5">
      <c r="A2" s="7"/>
      <c r="B2" s="59" t="s">
        <v>82</v>
      </c>
      <c r="C2" s="59"/>
      <c r="D2" s="59"/>
      <c r="E2" s="59"/>
    </row>
    <row r="3" spans="1:5" ht="24.75" customHeight="1">
      <c r="A3" s="7"/>
      <c r="B3" s="60" t="s">
        <v>86</v>
      </c>
      <c r="C3" s="61"/>
      <c r="D3" s="61"/>
      <c r="E3" s="61"/>
    </row>
    <row r="4" spans="1:5" ht="12">
      <c r="A4" s="7"/>
      <c r="B4" s="8"/>
      <c r="C4" s="9"/>
      <c r="D4" s="9"/>
      <c r="E4" s="9"/>
    </row>
    <row r="5" spans="1:5" ht="16.5">
      <c r="A5" s="7"/>
      <c r="B5" s="11" t="s">
        <v>21</v>
      </c>
      <c r="C5" s="49" t="s">
        <v>16</v>
      </c>
      <c r="D5" s="13"/>
      <c r="E5" s="12" t="s">
        <v>17</v>
      </c>
    </row>
    <row r="6" spans="1:5" ht="12">
      <c r="A6" s="7">
        <f>IF(C6&gt;0,"","Hide")</f>
      </c>
      <c r="B6" s="14" t="s">
        <v>15</v>
      </c>
      <c r="C6" s="47" t="s">
        <v>127</v>
      </c>
      <c r="D6" s="15"/>
      <c r="E6" s="16" t="s">
        <v>18</v>
      </c>
    </row>
    <row r="7" spans="1:5" ht="12">
      <c r="A7" s="7">
        <f>IF(C7&gt;0,"","Hide")</f>
      </c>
      <c r="B7" s="14" t="s">
        <v>36</v>
      </c>
      <c r="C7" s="47" t="s">
        <v>128</v>
      </c>
      <c r="D7" s="15"/>
      <c r="E7" s="16" t="s">
        <v>47</v>
      </c>
    </row>
    <row r="8" spans="1:5" ht="12">
      <c r="A8" s="7">
        <f>IF(C8&gt;0,"","Hide")</f>
      </c>
      <c r="B8" s="14" t="s">
        <v>34</v>
      </c>
      <c r="C8" s="48" t="s">
        <v>129</v>
      </c>
      <c r="D8" s="15"/>
      <c r="E8" s="17" t="s">
        <v>37</v>
      </c>
    </row>
    <row r="9" spans="1:5" ht="12">
      <c r="A9" s="7">
        <f>IF(C9&gt;0,"","Hide")</f>
      </c>
      <c r="B9" s="14" t="s">
        <v>35</v>
      </c>
      <c r="C9" s="47" t="s">
        <v>130</v>
      </c>
      <c r="D9" s="15"/>
      <c r="E9" s="16" t="s">
        <v>46</v>
      </c>
    </row>
    <row r="10" spans="1:5" ht="12">
      <c r="A10" s="7">
        <f>IF(C10&gt;0,"","Hide")</f>
      </c>
      <c r="B10" s="14" t="s">
        <v>83</v>
      </c>
      <c r="C10" s="47" t="s">
        <v>84</v>
      </c>
      <c r="D10" s="15"/>
      <c r="E10" s="16" t="s">
        <v>85</v>
      </c>
    </row>
    <row r="11" spans="1:5" ht="12">
      <c r="A11" s="7"/>
      <c r="B11" s="8"/>
      <c r="C11" s="9"/>
      <c r="D11" s="9"/>
      <c r="E11" s="9"/>
    </row>
    <row r="12" spans="1:5" ht="16.5">
      <c r="A12" s="7"/>
      <c r="B12" s="11" t="s">
        <v>19</v>
      </c>
      <c r="C12" s="49" t="s">
        <v>38</v>
      </c>
      <c r="D12" s="13"/>
      <c r="E12" s="12" t="s">
        <v>22</v>
      </c>
    </row>
    <row r="13" spans="1:5" ht="12">
      <c r="A13" s="7">
        <f>IF(C13&gt;0,"","Hide")</f>
      </c>
      <c r="B13" s="14" t="s">
        <v>20</v>
      </c>
      <c r="C13" s="47" t="s">
        <v>131</v>
      </c>
      <c r="D13" s="15"/>
      <c r="E13" s="57" t="s">
        <v>28</v>
      </c>
    </row>
    <row r="14" spans="1:5" ht="12">
      <c r="A14" s="7">
        <f aca="true" t="shared" si="0" ref="A14:A20">IF(C14&gt;0,"","Hide")</f>
      </c>
      <c r="B14" s="14" t="s">
        <v>23</v>
      </c>
      <c r="C14" s="47" t="s">
        <v>132</v>
      </c>
      <c r="D14" s="15"/>
      <c r="E14" s="57"/>
    </row>
    <row r="15" spans="1:5" ht="12">
      <c r="A15" s="7">
        <f t="shared" si="0"/>
      </c>
      <c r="B15" s="14" t="s">
        <v>24</v>
      </c>
      <c r="C15" s="47" t="s">
        <v>133</v>
      </c>
      <c r="D15" s="15"/>
      <c r="E15" s="57"/>
    </row>
    <row r="16" spans="1:5" ht="12">
      <c r="A16" s="7">
        <f t="shared" si="0"/>
      </c>
      <c r="B16" s="14" t="s">
        <v>25</v>
      </c>
      <c r="C16" s="47" t="s">
        <v>134</v>
      </c>
      <c r="D16" s="15"/>
      <c r="E16" s="57"/>
    </row>
    <row r="17" spans="1:5" ht="12">
      <c r="A17" s="7">
        <f t="shared" si="0"/>
      </c>
      <c r="B17" s="14" t="s">
        <v>26</v>
      </c>
      <c r="C17" s="47" t="s">
        <v>135</v>
      </c>
      <c r="D17" s="15"/>
      <c r="E17" s="57"/>
    </row>
    <row r="18" spans="1:5" ht="12">
      <c r="A18" s="7">
        <f t="shared" si="0"/>
      </c>
      <c r="B18" s="14" t="s">
        <v>27</v>
      </c>
      <c r="C18" s="47" t="s">
        <v>136</v>
      </c>
      <c r="D18" s="15"/>
      <c r="E18" s="57"/>
    </row>
    <row r="19" spans="1:5" ht="12" hidden="1">
      <c r="A19" s="7" t="str">
        <f t="shared" si="0"/>
        <v>Hide</v>
      </c>
      <c r="B19" s="14" t="s">
        <v>14</v>
      </c>
      <c r="C19" s="47"/>
      <c r="D19" s="15"/>
      <c r="E19" s="57" t="s">
        <v>39</v>
      </c>
    </row>
    <row r="20" spans="1:5" ht="12" hidden="1">
      <c r="A20" s="7" t="str">
        <f t="shared" si="0"/>
        <v>Hide</v>
      </c>
      <c r="B20" s="14" t="s">
        <v>13</v>
      </c>
      <c r="C20" s="47"/>
      <c r="D20" s="15"/>
      <c r="E20" s="57"/>
    </row>
    <row r="21" spans="1:5" ht="12">
      <c r="A21" s="7"/>
      <c r="B21" s="8"/>
      <c r="C21" s="9"/>
      <c r="D21" s="18"/>
      <c r="E21" s="19"/>
    </row>
    <row r="22" spans="1:5" ht="31.5" customHeight="1">
      <c r="A22" s="7"/>
      <c r="B22" s="64"/>
      <c r="C22" s="64"/>
      <c r="D22" s="64"/>
      <c r="E22" s="64"/>
    </row>
    <row r="23" spans="1:5" ht="12.75" customHeight="1">
      <c r="A23" s="7"/>
      <c r="B23" s="56" t="s">
        <v>40</v>
      </c>
      <c r="C23" s="56"/>
      <c r="D23" s="56"/>
      <c r="E23" s="56"/>
    </row>
    <row r="24" spans="1:5" ht="12">
      <c r="A24" s="7"/>
      <c r="B24" s="8"/>
      <c r="C24" s="9"/>
      <c r="D24" s="9"/>
      <c r="E24" s="9"/>
    </row>
    <row r="25" spans="1:5" ht="16.5">
      <c r="A25" s="7"/>
      <c r="B25" s="59" t="s">
        <v>29</v>
      </c>
      <c r="C25" s="59"/>
      <c r="D25" s="59"/>
      <c r="E25" s="59"/>
    </row>
    <row r="26" spans="1:5" ht="24.75" customHeight="1">
      <c r="A26" s="7"/>
      <c r="B26" s="60" t="s">
        <v>87</v>
      </c>
      <c r="C26" s="61"/>
      <c r="D26" s="61"/>
      <c r="E26" s="61"/>
    </row>
    <row r="27" spans="1:5" ht="12">
      <c r="A27" s="7"/>
      <c r="B27" s="8"/>
      <c r="C27" s="9"/>
      <c r="D27" s="9"/>
      <c r="E27" s="9"/>
    </row>
    <row r="28" spans="1:5" ht="12">
      <c r="A28" s="7"/>
      <c r="B28" s="62" t="s">
        <v>88</v>
      </c>
      <c r="C28" s="63"/>
      <c r="D28" s="63"/>
      <c r="E28" s="63"/>
    </row>
    <row r="29" spans="1:5" ht="12">
      <c r="A29" s="7"/>
      <c r="B29" s="8"/>
      <c r="C29" s="9"/>
      <c r="D29" s="9"/>
      <c r="E29" s="9"/>
    </row>
    <row r="30" spans="1:5" ht="16.5">
      <c r="A30" s="7"/>
      <c r="B30" s="20" t="s">
        <v>81</v>
      </c>
      <c r="C30" s="12" t="s">
        <v>16</v>
      </c>
      <c r="D30" s="9"/>
      <c r="E30" s="12" t="s">
        <v>111</v>
      </c>
    </row>
    <row r="31" spans="1:5" ht="12.75" customHeight="1">
      <c r="A31" s="7">
        <f aca="true" t="shared" si="1" ref="A31:A40">IF(C31&gt;0,"","Hide")</f>
      </c>
      <c r="B31" s="14" t="s">
        <v>90</v>
      </c>
      <c r="C31" s="84" t="s">
        <v>137</v>
      </c>
      <c r="D31" s="28"/>
      <c r="E31" s="51" t="s">
        <v>110</v>
      </c>
    </row>
    <row r="32" spans="1:5" ht="12">
      <c r="A32" s="7">
        <f t="shared" si="1"/>
      </c>
      <c r="B32" s="14" t="s">
        <v>91</v>
      </c>
      <c r="C32" s="84" t="s">
        <v>138</v>
      </c>
      <c r="D32" s="28"/>
      <c r="E32" s="27"/>
    </row>
    <row r="33" spans="1:5" ht="12.75" customHeight="1">
      <c r="A33" s="7">
        <f t="shared" si="1"/>
      </c>
      <c r="B33" s="14" t="s">
        <v>92</v>
      </c>
      <c r="C33" s="84" t="s">
        <v>139</v>
      </c>
      <c r="D33" s="28"/>
      <c r="E33" s="58" t="s">
        <v>120</v>
      </c>
    </row>
    <row r="34" spans="1:5" ht="12.75" customHeight="1">
      <c r="A34" s="7">
        <f t="shared" si="1"/>
      </c>
      <c r="B34" s="14" t="s">
        <v>93</v>
      </c>
      <c r="C34" s="84" t="s">
        <v>140</v>
      </c>
      <c r="D34" s="28"/>
      <c r="E34" s="58"/>
    </row>
    <row r="35" spans="1:5" ht="12">
      <c r="A35" s="7">
        <f t="shared" si="1"/>
      </c>
      <c r="B35" s="14" t="s">
        <v>94</v>
      </c>
      <c r="C35" s="84" t="s">
        <v>141</v>
      </c>
      <c r="D35" s="28"/>
      <c r="E35" s="58"/>
    </row>
    <row r="36" spans="1:5" ht="12.75" customHeight="1">
      <c r="A36" s="7">
        <f t="shared" si="1"/>
      </c>
      <c r="B36" s="14" t="s">
        <v>95</v>
      </c>
      <c r="C36" s="84" t="s">
        <v>142</v>
      </c>
      <c r="D36" s="28"/>
      <c r="E36" s="66" t="s">
        <v>116</v>
      </c>
    </row>
    <row r="37" spans="1:5" ht="12">
      <c r="A37" s="7">
        <f t="shared" si="1"/>
      </c>
      <c r="B37" s="14" t="s">
        <v>96</v>
      </c>
      <c r="C37" s="84" t="s">
        <v>143</v>
      </c>
      <c r="D37" s="28"/>
      <c r="E37" s="58"/>
    </row>
    <row r="38" spans="1:5" ht="12">
      <c r="A38" s="7">
        <f t="shared" si="1"/>
      </c>
      <c r="B38" s="14" t="s">
        <v>97</v>
      </c>
      <c r="C38" s="84" t="s">
        <v>144</v>
      </c>
      <c r="D38" s="28"/>
      <c r="E38" s="52"/>
    </row>
    <row r="39" spans="1:5" ht="12.75" customHeight="1">
      <c r="A39" s="7">
        <f t="shared" si="1"/>
      </c>
      <c r="B39" s="14" t="s">
        <v>98</v>
      </c>
      <c r="C39" s="84" t="s">
        <v>145</v>
      </c>
      <c r="D39" s="28"/>
      <c r="E39" s="58" t="s">
        <v>112</v>
      </c>
    </row>
    <row r="40" spans="1:5" ht="12">
      <c r="A40" s="7">
        <f t="shared" si="1"/>
      </c>
      <c r="B40" s="14" t="s">
        <v>99</v>
      </c>
      <c r="C40" s="84" t="s">
        <v>146</v>
      </c>
      <c r="D40" s="28"/>
      <c r="E40" s="67"/>
    </row>
    <row r="41" spans="1:5" ht="12.75" customHeight="1">
      <c r="A41" s="7">
        <f aca="true" t="shared" si="2" ref="A41:A50">IF(C41&gt;0,"","Hide")</f>
      </c>
      <c r="B41" s="14" t="s">
        <v>100</v>
      </c>
      <c r="C41" s="84" t="s">
        <v>147</v>
      </c>
      <c r="D41" s="28"/>
      <c r="E41" s="51" t="s">
        <v>113</v>
      </c>
    </row>
    <row r="42" spans="1:5" ht="12">
      <c r="A42" s="7">
        <f t="shared" si="2"/>
      </c>
      <c r="B42" s="14" t="s">
        <v>101</v>
      </c>
      <c r="C42" s="84" t="s">
        <v>148</v>
      </c>
      <c r="D42" s="28"/>
      <c r="E42" s="27"/>
    </row>
    <row r="43" spans="1:5" ht="12">
      <c r="A43" s="7">
        <f t="shared" si="2"/>
      </c>
      <c r="B43" s="14" t="s">
        <v>102</v>
      </c>
      <c r="C43" s="84" t="s">
        <v>149</v>
      </c>
      <c r="D43" s="28"/>
      <c r="E43" s="68" t="s">
        <v>114</v>
      </c>
    </row>
    <row r="44" spans="1:5" ht="12.75" customHeight="1">
      <c r="A44" s="7">
        <f t="shared" si="2"/>
      </c>
      <c r="B44" s="14" t="s">
        <v>103</v>
      </c>
      <c r="C44" s="84" t="s">
        <v>150</v>
      </c>
      <c r="D44" s="28"/>
      <c r="E44" s="68"/>
    </row>
    <row r="45" spans="1:5" ht="12" hidden="1">
      <c r="A45" s="7" t="str">
        <f t="shared" si="2"/>
        <v>Hide</v>
      </c>
      <c r="B45" s="14" t="s">
        <v>104</v>
      </c>
      <c r="C45" s="54"/>
      <c r="D45" s="28"/>
      <c r="E45" s="68"/>
    </row>
    <row r="46" spans="1:5" ht="12" hidden="1">
      <c r="A46" s="7" t="str">
        <f t="shared" si="2"/>
        <v>Hide</v>
      </c>
      <c r="B46" s="14" t="s">
        <v>105</v>
      </c>
      <c r="C46" s="54"/>
      <c r="D46" s="28"/>
      <c r="E46" s="53" t="s">
        <v>115</v>
      </c>
    </row>
    <row r="47" spans="1:5" ht="12" hidden="1">
      <c r="A47" s="7" t="str">
        <f t="shared" si="2"/>
        <v>Hide</v>
      </c>
      <c r="B47" s="14" t="s">
        <v>106</v>
      </c>
      <c r="C47" s="54"/>
      <c r="D47" s="28"/>
      <c r="E47" s="27"/>
    </row>
    <row r="48" spans="1:5" ht="12" hidden="1">
      <c r="A48" s="7" t="str">
        <f t="shared" si="2"/>
        <v>Hide</v>
      </c>
      <c r="B48" s="14" t="s">
        <v>107</v>
      </c>
      <c r="C48" s="54"/>
      <c r="D48" s="28"/>
      <c r="E48" s="27" t="s">
        <v>41</v>
      </c>
    </row>
    <row r="49" spans="1:5" ht="12" hidden="1">
      <c r="A49" s="7" t="str">
        <f t="shared" si="2"/>
        <v>Hide</v>
      </c>
      <c r="B49" s="14" t="s">
        <v>108</v>
      </c>
      <c r="C49" s="54"/>
      <c r="D49" s="28"/>
      <c r="E49" s="27" t="s">
        <v>42</v>
      </c>
    </row>
    <row r="50" spans="1:5" ht="12" hidden="1">
      <c r="A50" s="7" t="str">
        <f t="shared" si="2"/>
        <v>Hide</v>
      </c>
      <c r="B50" s="14" t="s">
        <v>109</v>
      </c>
      <c r="C50" s="54"/>
      <c r="D50" s="28"/>
      <c r="E50" s="27" t="s">
        <v>43</v>
      </c>
    </row>
    <row r="51" spans="1:6" ht="12">
      <c r="A51" s="7"/>
      <c r="B51" s="8"/>
      <c r="C51" s="9"/>
      <c r="D51" s="9"/>
      <c r="E51" s="30"/>
      <c r="F51" s="9"/>
    </row>
    <row r="52" spans="1:5" ht="12">
      <c r="A52" s="7"/>
      <c r="B52" s="8"/>
      <c r="C52" s="9"/>
      <c r="D52" s="9"/>
      <c r="E52" s="29"/>
    </row>
    <row r="53" spans="1:5" ht="31.5" customHeight="1">
      <c r="A53" s="7"/>
      <c r="B53" s="64"/>
      <c r="C53" s="64"/>
      <c r="D53" s="21"/>
      <c r="E53" s="24" t="s">
        <v>89</v>
      </c>
    </row>
    <row r="54" spans="1:5" ht="12">
      <c r="A54" s="7"/>
      <c r="B54" s="8"/>
      <c r="C54" s="31" t="s">
        <v>44</v>
      </c>
      <c r="D54" s="9"/>
      <c r="E54" s="9"/>
    </row>
    <row r="55" spans="1:5" ht="12">
      <c r="A55" s="7"/>
      <c r="B55" s="8"/>
      <c r="C55" s="32"/>
      <c r="D55" s="9"/>
      <c r="E55" s="9"/>
    </row>
    <row r="56" spans="1:5" ht="12">
      <c r="A56" s="63" t="str">
        <f>B2</f>
        <v>KMEA Automated Recap Sheet - Finals Format - Version 2.0, Build 2011.08.29</v>
      </c>
      <c r="B56" s="63"/>
      <c r="C56" s="63"/>
      <c r="D56" s="63"/>
      <c r="E56" s="63"/>
    </row>
    <row r="57" spans="1:5" ht="12">
      <c r="A57" s="65" t="s">
        <v>45</v>
      </c>
      <c r="B57" s="65"/>
      <c r="C57" s="65"/>
      <c r="D57" s="65"/>
      <c r="E57" s="65"/>
    </row>
  </sheetData>
  <sheetProtection password="8CEB" sheet="1" objects="1" scenarios="1" formatRows="0" selectLockedCells="1"/>
  <mergeCells count="17">
    <mergeCell ref="A56:E56"/>
    <mergeCell ref="A57:E57"/>
    <mergeCell ref="B53:C53"/>
    <mergeCell ref="B2:E2"/>
    <mergeCell ref="B3:E3"/>
    <mergeCell ref="E36:E37"/>
    <mergeCell ref="E39:E40"/>
    <mergeCell ref="E43:E45"/>
    <mergeCell ref="A1:E1"/>
    <mergeCell ref="B23:E23"/>
    <mergeCell ref="E13:E18"/>
    <mergeCell ref="E19:E20"/>
    <mergeCell ref="E33:E35"/>
    <mergeCell ref="B25:E25"/>
    <mergeCell ref="B26:E26"/>
    <mergeCell ref="B28:E28"/>
    <mergeCell ref="B22:E22"/>
  </mergeCells>
  <hyperlinks>
    <hyperlink ref="C54" location="Input!C6" tooltip="Return to the top of the sheet." display="Return to top."/>
  </hyperlinks>
  <printOptions/>
  <pageMargins left="0.75" right="0.75" top="1" bottom="1" header="0.5" footer="0.5"/>
  <pageSetup horizontalDpi="600" verticalDpi="600" orientation="portrait"/>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DR49"/>
  <sheetViews>
    <sheetView showGridLines="0" tabSelected="1" workbookViewId="0" topLeftCell="A1">
      <selection activeCell="N33" sqref="N33:N34"/>
    </sheetView>
  </sheetViews>
  <sheetFormatPr defaultColWidth="9.140625" defaultRowHeight="12.75"/>
  <cols>
    <col min="1" max="1" width="23.7109375" style="6" customWidth="1"/>
    <col min="2" max="2" width="6.28125" style="5" customWidth="1"/>
    <col min="3" max="3" width="4.140625" style="5" customWidth="1"/>
    <col min="4" max="4" width="6.28125" style="5" customWidth="1"/>
    <col min="5" max="5" width="4.140625" style="5" customWidth="1"/>
    <col min="6" max="6" width="6.28125" style="5" customWidth="1"/>
    <col min="7" max="7" width="4.140625" style="5" customWidth="1"/>
    <col min="8" max="8" width="6.28125" style="5" customWidth="1"/>
    <col min="9" max="9" width="4.140625" style="5" customWidth="1"/>
    <col min="10" max="10" width="6.28125" style="5" customWidth="1"/>
    <col min="11" max="11" width="4.140625" style="5" customWidth="1"/>
    <col min="12" max="12" width="6.28125" style="5" customWidth="1"/>
    <col min="13" max="13" width="4.140625" style="5" customWidth="1"/>
    <col min="14" max="14" width="6.28125" style="5" customWidth="1"/>
    <col min="15" max="15" width="8.7109375" style="5" customWidth="1"/>
    <col min="16" max="16" width="12.8515625" style="5" hidden="1" customWidth="1"/>
    <col min="17" max="21" width="6.28125" style="5" hidden="1" customWidth="1"/>
    <col min="22" max="22" width="14.00390625" style="5" hidden="1" customWidth="1"/>
    <col min="23" max="23" width="7.140625" style="5" customWidth="1"/>
    <col min="24" max="24" width="6.28125" style="5" customWidth="1"/>
    <col min="25" max="25" width="23.7109375" style="6" customWidth="1"/>
    <col min="26" max="29" width="6.28125" style="5" hidden="1" customWidth="1"/>
    <col min="30" max="30" width="9.140625" style="5" customWidth="1"/>
    <col min="31" max="16384" width="9.140625" style="5" customWidth="1"/>
  </cols>
  <sheetData>
    <row r="1" spans="1:29" s="1" customFormat="1" ht="18">
      <c r="A1" s="71" t="str">
        <f>IF(Input!C6&gt;0,PROPER(Input!C6),"Hide")</f>
        <v>Festival Of Champions</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row>
    <row r="2" spans="1:29" s="2" customFormat="1" ht="16.5">
      <c r="A2" s="59" t="str">
        <f>IF(Input!C7&gt;0,PROPER(Input!C7)&amp;" - "&amp;PROPER(Input!C8)&amp;" - "&amp;PROPER(Input!C9)&amp;", KY","Hide")</f>
        <v>Murray State University - September 22, 2012 - Murray, Ky, KY</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s="2" customFormat="1" ht="16.5">
      <c r="A3" s="59" t="str">
        <f>IF(Input!C10&gt;0,PROPER(Input!C10),"Hide")</f>
        <v>Finals Competition</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s="2" customFormat="1" ht="9"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122" s="4" customFormat="1" ht="9" customHeight="1">
      <c r="A5" s="80" t="s">
        <v>5</v>
      </c>
      <c r="B5" s="81" t="str">
        <f>IF(Input!$C$13&gt;0,PROPER(Input!$C$13),"")</f>
        <v>Fullmer</v>
      </c>
      <c r="C5" s="81"/>
      <c r="D5" s="81" t="str">
        <f>IF(Input!$C$14&gt;0,PROPER(Input!$C$14),"")</f>
        <v>Converse</v>
      </c>
      <c r="E5" s="81"/>
      <c r="F5" s="81" t="str">
        <f>IF(Input!$C$15&gt;0,PROPER(Input!$C$15),"")</f>
        <v>Gilroy</v>
      </c>
      <c r="G5" s="81"/>
      <c r="H5" s="81" t="str">
        <f>IF(Input!$C$16&gt;0,PROPER(Input!$C$16),"")</f>
        <v>Arrasmith</v>
      </c>
      <c r="I5" s="81"/>
      <c r="J5" s="81" t="str">
        <f>IF(Input!$C$17&gt;0,PROPER(Input!$C$17),"")</f>
        <v>Silva</v>
      </c>
      <c r="K5" s="81"/>
      <c r="L5" s="81" t="str">
        <f>IF(Input!$C$18&gt;0,PROPER(Input!$C$18),"")</f>
        <v>Cornish</v>
      </c>
      <c r="M5" s="81"/>
      <c r="N5" s="79" t="s">
        <v>2</v>
      </c>
      <c r="O5" s="80" t="s">
        <v>3</v>
      </c>
      <c r="P5" s="80"/>
      <c r="Q5" s="82" t="s">
        <v>7</v>
      </c>
      <c r="R5" s="82" t="s">
        <v>8</v>
      </c>
      <c r="S5" s="82" t="s">
        <v>9</v>
      </c>
      <c r="T5" s="82" t="s">
        <v>10</v>
      </c>
      <c r="U5" s="82" t="s">
        <v>11</v>
      </c>
      <c r="V5" s="82" t="s">
        <v>12</v>
      </c>
      <c r="W5" s="80" t="s">
        <v>4</v>
      </c>
      <c r="X5" s="80" t="s">
        <v>6</v>
      </c>
      <c r="Y5" s="80" t="s">
        <v>5</v>
      </c>
      <c r="Z5" s="81">
        <f>IF(Input!$C$19&gt;0,PROPER(Input!$C$19),"")</f>
      </c>
      <c r="AA5" s="81"/>
      <c r="AB5" s="81">
        <f>IF(Input!$C$20&gt;0,PROPER(Input!$C$20),"")</f>
      </c>
      <c r="AC5" s="81"/>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row>
    <row r="6" spans="1:122" s="4" customFormat="1" ht="9" customHeight="1">
      <c r="A6" s="80"/>
      <c r="B6" s="79" t="s">
        <v>30</v>
      </c>
      <c r="C6" s="80"/>
      <c r="D6" s="79" t="s">
        <v>31</v>
      </c>
      <c r="E6" s="80"/>
      <c r="F6" s="79" t="s">
        <v>0</v>
      </c>
      <c r="G6" s="80"/>
      <c r="H6" s="79" t="s">
        <v>32</v>
      </c>
      <c r="I6" s="80"/>
      <c r="J6" s="79" t="s">
        <v>33</v>
      </c>
      <c r="K6" s="80"/>
      <c r="L6" s="79" t="s">
        <v>1</v>
      </c>
      <c r="M6" s="80"/>
      <c r="N6" s="79"/>
      <c r="O6" s="80"/>
      <c r="P6" s="80"/>
      <c r="Q6" s="82"/>
      <c r="R6" s="82"/>
      <c r="S6" s="82"/>
      <c r="T6" s="82"/>
      <c r="U6" s="82"/>
      <c r="V6" s="82"/>
      <c r="W6" s="80"/>
      <c r="X6" s="80"/>
      <c r="Y6" s="80"/>
      <c r="Z6" s="83" t="s">
        <v>14</v>
      </c>
      <c r="AA6" s="83"/>
      <c r="AB6" s="83" t="s">
        <v>13</v>
      </c>
      <c r="AC6" s="8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row>
    <row r="7" spans="1:29" s="3" customFormat="1" ht="12" customHeight="1">
      <c r="A7" s="72" t="str">
        <f>IF(Input!C$31&gt;0,UPPER(Input!C$31),"Hide")</f>
        <v>CRITTENDEN COUNTY</v>
      </c>
      <c r="B7" s="78">
        <v>119</v>
      </c>
      <c r="C7" s="78"/>
      <c r="D7" s="78">
        <v>112</v>
      </c>
      <c r="E7" s="78"/>
      <c r="F7" s="78">
        <v>92</v>
      </c>
      <c r="G7" s="78"/>
      <c r="H7" s="78">
        <v>106</v>
      </c>
      <c r="I7" s="78"/>
      <c r="J7" s="78">
        <v>110</v>
      </c>
      <c r="K7" s="78"/>
      <c r="L7" s="78">
        <v>100</v>
      </c>
      <c r="M7" s="78"/>
      <c r="N7" s="78"/>
      <c r="O7" s="73">
        <f>(B7+D7+F7+L7)*0.1+(H7+J7)*0.05-N7</f>
        <v>53.10000000000001</v>
      </c>
      <c r="P7" s="73">
        <f>SUM(INT(B7*100000),INT(D7*100000),INT(F7*100000),INT(H7*50000),INT(J7*50000),INT(L7*100000),-(N7*1000000))</f>
        <v>53100000</v>
      </c>
      <c r="Q7" s="73">
        <f>IF(P7&gt;0,(RANK(P7,(P$7,P$9,P$11,P$13,P$15,P$17,P$19,P$21,P$23,P$25,P$27,P$29,P$31,P$33,P$35,P$37,P$39,P$41,P$43,P$45))),"")</f>
        <v>13</v>
      </c>
      <c r="R7" s="73">
        <f>B7+D7</f>
        <v>231</v>
      </c>
      <c r="S7" s="73">
        <f>IF(R7&gt;0,(RANK(R7,(R$7,R$9,R$11,R$13,R$15,R$17,R$19,R$21,R$23,R$25,R$27,R$29,R$31,R$33,R$35,R$37,R$39,R$41,R$43,R$45))),"")</f>
        <v>12</v>
      </c>
      <c r="T7" s="73">
        <f>H7+J7</f>
        <v>216</v>
      </c>
      <c r="U7" s="73">
        <f>IF(T7&gt;0,(RANK(T7,(T$7,T$9,T$11,T$13,T$15,T$17,T$19,T$21,T$23,T$25,T$27,T$29,T$31,T$33,T$35,T$37,T$39,T$41,T$43,T$45))),"")</f>
        <v>12</v>
      </c>
      <c r="V7" s="75">
        <f>IF((AND(P7&gt;0,R7&gt;0,T7&gt;0)),1000000-(Q7*10000+S7*100+U7),0)</f>
        <v>868788</v>
      </c>
      <c r="W7" s="76" t="str">
        <f>IF(O7&gt;=80,"I",IF(O7&gt;=60,"II",IF(O7&gt;=40,"III",IF(O7=0,"","IV"))))</f>
        <v>III</v>
      </c>
      <c r="X7" s="73">
        <f>IF(V7&gt;0,(RANK(V7,(V$7,V$9,V$11,V$13,V$15,V$17,V$19,V$21,V$23,V$25,V$27,V$29,V$31,V$33,V$35,V$37,V$39,V$41,V$43,V$45))),"")</f>
        <v>13</v>
      </c>
      <c r="Y7" s="77" t="str">
        <f>IF(A7&gt;0,A7,"")</f>
        <v>CRITTENDEN COUNTY</v>
      </c>
      <c r="Z7" s="74"/>
      <c r="AA7" s="73">
        <f>IF(Z7&gt;0,(RANK(Z7,(Z$7,Z$9,Z$11,Z$13,Z$15,Z$17,Z$19,Z$21,Z$23,Z$25,Z$27,Z$29,Z$31,Z$33,Z$35,Z$37,Z$39,Z$41,Z$43,Z$45))),"")</f>
      </c>
      <c r="AB7" s="74"/>
      <c r="AC7" s="73">
        <f>IF(AB7&gt;0,(RANK(AB7,(AB$7,AB$9,AB$11,AB$13,AB$15,AB$17,AB$19,AB$21,AB$23,AB$25,AB$27,AB$29,AB$31,AB$33,AB$35,AB$37,AB$39,AB$41,AB$43,AB$45))),"")</f>
      </c>
    </row>
    <row r="8" spans="1:29" s="3" customFormat="1" ht="12" customHeight="1">
      <c r="A8" s="72"/>
      <c r="B8" s="26">
        <f>IF(B7&gt;0,B7*0.1,"")</f>
        <v>11.9</v>
      </c>
      <c r="C8" s="25">
        <f>IF(B7&gt;0,(RANK(B7,(B$7,B$9,B$11,B$13,B$15,B$17,B$19,B$21,B$23,B$25,B$27,B$29,B$31,B$33,B$35,B$37,B$39,B$41,B$43,B$45))),"")</f>
        <v>12</v>
      </c>
      <c r="D8" s="26">
        <f>IF(D7&gt;0,D7*0.1,"")</f>
        <v>11.200000000000001</v>
      </c>
      <c r="E8" s="25">
        <f>IF(D7&gt;0,(RANK(D7,(D$7,D$9,D$11,D$13,D$15,D$17,D$19,D$21,D$23,D$25,D$27,D$29,D$31,D$33,D$35,D$37,D$39,D$41,D$43,D$45))),"")</f>
        <v>11</v>
      </c>
      <c r="F8" s="26">
        <f>IF(F7&gt;0,F7*0.1,"")</f>
        <v>9.200000000000001</v>
      </c>
      <c r="G8" s="25">
        <f>IF(F7&gt;0,(RANK(F7,(F$7,F$9,F$11,F$13,F$15,F$17,F$19,F$21,F$23,F$25,F$27,F$29,F$31,F$33,F$35,F$37,F$39,F$41,F$43,F$45))),"")</f>
        <v>14</v>
      </c>
      <c r="H8" s="26">
        <f>IF(H7&gt;0,H7*0.05,"")</f>
        <v>5.300000000000001</v>
      </c>
      <c r="I8" s="25">
        <f>IF(H7&gt;0,(RANK(H7,(H$7,H$9,H$11,H$13,H$15,H$17,H$19,H$21,H$23,H$25,H$27,H$29,H$31,H$33,H$35,H$37,H$39,H$41,H$43,H$45))),"")</f>
        <v>12</v>
      </c>
      <c r="J8" s="26">
        <f>IF(J7&gt;0,J7*0.05,"")</f>
        <v>5.5</v>
      </c>
      <c r="K8" s="25">
        <f>IF(J7&gt;0,(RANK(J7,(J$7,J$9,J$11,J$13,J$15,J$17,J$19,J$21,J$23,J$25,J$27,J$29,J$31,J$33,J$35,J$37,J$39,J$41,J$43,J$45))),"")</f>
        <v>12</v>
      </c>
      <c r="L8" s="26">
        <f>IF(L7&gt;0,L7*0.1,"")</f>
        <v>10</v>
      </c>
      <c r="M8" s="25">
        <f>IF(L7&gt;0,(RANK(L7,(L$7,L$9,L$11,L$13,L$15,L$17,L$19,L$21,L$23,L$25,L$27,L$29,L$31,L$33,L$35,L$37,L$39,L$41,L$43,L$45))),"")</f>
        <v>14</v>
      </c>
      <c r="N8" s="78"/>
      <c r="O8" s="73"/>
      <c r="P8" s="73"/>
      <c r="Q8" s="73"/>
      <c r="R8" s="73"/>
      <c r="S8" s="73"/>
      <c r="T8" s="73"/>
      <c r="U8" s="73"/>
      <c r="V8" s="75"/>
      <c r="W8" s="76"/>
      <c r="X8" s="73"/>
      <c r="Y8" s="77"/>
      <c r="Z8" s="74"/>
      <c r="AA8" s="73"/>
      <c r="AB8" s="74"/>
      <c r="AC8" s="73"/>
    </row>
    <row r="9" spans="1:29" s="3" customFormat="1" ht="12" customHeight="1">
      <c r="A9" s="72" t="str">
        <f>IF(Input!C$32&gt;0,UPPER(Input!C$32),"Hide")</f>
        <v>TODD COUNTY CENTRAL</v>
      </c>
      <c r="B9" s="78">
        <v>116</v>
      </c>
      <c r="C9" s="78"/>
      <c r="D9" s="78">
        <v>91</v>
      </c>
      <c r="E9" s="78"/>
      <c r="F9" s="78">
        <v>97</v>
      </c>
      <c r="G9" s="78"/>
      <c r="H9" s="78">
        <v>102</v>
      </c>
      <c r="I9" s="78"/>
      <c r="J9" s="78">
        <v>100</v>
      </c>
      <c r="K9" s="78"/>
      <c r="L9" s="78">
        <v>110</v>
      </c>
      <c r="M9" s="78"/>
      <c r="N9" s="78"/>
      <c r="O9" s="73">
        <f>(B9+D9+F9+L9)*0.1+(H9+J9)*0.05-N9</f>
        <v>51.50000000000001</v>
      </c>
      <c r="P9" s="73">
        <f>SUM(INT(B9*100000),INT(D9*100000),INT(F9*100000),INT(H9*50000),INT(J9*50000),INT(L9*100000),-(N9*1000000))</f>
        <v>51500000</v>
      </c>
      <c r="Q9" s="73">
        <f>IF(P9&gt;0,(RANK(P9,(P$7,P$9,P$11,P$13,P$15,P$17,P$19,P$21,P$23,P$25,P$27,P$29,P$31,P$33,P$35,P$37,P$39,P$41,P$43,P$45))),"")</f>
        <v>14</v>
      </c>
      <c r="R9" s="73">
        <f>B9+D9</f>
        <v>207</v>
      </c>
      <c r="S9" s="73">
        <f>IF(R9&gt;0,(RANK(R9,(R$7,R$9,R$11,R$13,R$15,R$17,R$19,R$21,R$23,R$25,R$27,R$29,R$31,R$33,R$35,R$37,R$39,R$41,R$43,R$45))),"")</f>
        <v>14</v>
      </c>
      <c r="T9" s="73">
        <f>H9+J9</f>
        <v>202</v>
      </c>
      <c r="U9" s="73">
        <f>IF(T9&gt;0,(RANK(T9,(T$7,T$9,T$11,T$13,T$15,T$17,T$19,T$21,T$23,T$25,T$27,T$29,T$31,T$33,T$35,T$37,T$39,T$41,T$43,T$45))),"")</f>
        <v>14</v>
      </c>
      <c r="V9" s="75">
        <f>IF((AND(P9&gt;0,R9&gt;0,T9&gt;0)),1000000-(Q9*10000+S9*100+U9),0)</f>
        <v>858586</v>
      </c>
      <c r="W9" s="76" t="str">
        <f>IF(O9&gt;=80,"I",IF(O9&gt;=60,"II",IF(O9&gt;=40,"III",IF(O9=0,"","IV"))))</f>
        <v>III</v>
      </c>
      <c r="X9" s="73">
        <f>IF(V9&gt;0,(RANK(V9,(V$7,V$9,V$11,V$13,V$15,V$17,V$19,V$21,V$23,V$25,V$27,V$29,V$31,V$33,V$35,V$37,V$39,V$41,V$43,V$45))),"")</f>
        <v>14</v>
      </c>
      <c r="Y9" s="77" t="str">
        <f aca="true" t="shared" si="0" ref="Y9:Y23">IF(A9&gt;0,A9,"")</f>
        <v>TODD COUNTY CENTRAL</v>
      </c>
      <c r="Z9" s="74"/>
      <c r="AA9" s="73">
        <f>IF(Z9&gt;0,(RANK(Z9,(Z$7,Z$9,Z$11,Z$13,Z$15,Z$17,Z$19,Z$21,Z$23,Z$25,Z$27,Z$29,Z$31,Z$33,Z$35,Z$37,Z$39,Z$41,Z$43,Z$45))),"")</f>
      </c>
      <c r="AB9" s="74"/>
      <c r="AC9" s="73">
        <f>IF(AB9&gt;0,(RANK(AB9,(AB$7,AB$9,AB$11,AB$13,AB$15,AB$17,AB$19,AB$21,AB$23,AB$25,AB$27,AB$29,AB$31,AB$33,AB$35,AB$37,AB$39,AB$41,AB$43,AB$45))),"")</f>
      </c>
    </row>
    <row r="10" spans="1:29" s="3" customFormat="1" ht="12" customHeight="1">
      <c r="A10" s="72"/>
      <c r="B10" s="26">
        <f>IF(B9&gt;0,B9*0.1,"")</f>
        <v>11.600000000000001</v>
      </c>
      <c r="C10" s="25">
        <f>IF(B9&gt;0,(RANK(B9,(B$7,B$9,B$11,B$13,B$15,B$17,B$19,B$21,B$23,B$25,B$27,B$29,B$31,B$33,B$35,B$37,B$39,B$41,B$43,B$45))),"")</f>
        <v>13</v>
      </c>
      <c r="D10" s="26">
        <f>IF(D9&gt;0,D9*0.1,"")</f>
        <v>9.1</v>
      </c>
      <c r="E10" s="25">
        <f>IF(D9&gt;0,(RANK(D9,(D$7,D$9,D$11,D$13,D$15,D$17,D$19,D$21,D$23,D$25,D$27,D$29,D$31,D$33,D$35,D$37,D$39,D$41,D$43,D$45))),"")</f>
        <v>14</v>
      </c>
      <c r="F10" s="26">
        <f>IF(F9&gt;0,F9*0.1,"")</f>
        <v>9.700000000000001</v>
      </c>
      <c r="G10" s="25">
        <f>IF(F9&gt;0,(RANK(F9,(F$7,F$9,F$11,F$13,F$15,F$17,F$19,F$21,F$23,F$25,F$27,F$29,F$31,F$33,F$35,F$37,F$39,F$41,F$43,F$45))),"")</f>
        <v>12</v>
      </c>
      <c r="H10" s="26">
        <f>IF(H9&gt;0,H9*0.05,"")</f>
        <v>5.1000000000000005</v>
      </c>
      <c r="I10" s="25">
        <f>IF(H9&gt;0,(RANK(H9,(H$7,H$9,H$11,H$13,H$15,H$17,H$19,H$21,H$23,H$25,H$27,H$29,H$31,H$33,H$35,H$37,H$39,H$41,H$43,H$45))),"")</f>
        <v>14</v>
      </c>
      <c r="J10" s="26">
        <f>IF(J9&gt;0,J9*0.05,"")</f>
        <v>5</v>
      </c>
      <c r="K10" s="25">
        <f>IF(J9&gt;0,(RANK(J9,(J$7,J$9,J$11,J$13,J$15,J$17,J$19,J$21,J$23,J$25,J$27,J$29,J$31,J$33,J$35,J$37,J$39,J$41,J$43,J$45))),"")</f>
        <v>14</v>
      </c>
      <c r="L10" s="26">
        <f>IF(L9&gt;0,L9*0.1,"")</f>
        <v>11</v>
      </c>
      <c r="M10" s="25">
        <f>IF(L9&gt;0,(RANK(L9,(L$7,L$9,L$11,L$13,L$15,L$17,L$19,L$21,L$23,L$25,L$27,L$29,L$31,L$33,L$35,L$37,L$39,L$41,L$43,L$45))),"")</f>
        <v>11</v>
      </c>
      <c r="N10" s="78"/>
      <c r="O10" s="73"/>
      <c r="P10" s="73"/>
      <c r="Q10" s="73"/>
      <c r="R10" s="73"/>
      <c r="S10" s="73"/>
      <c r="T10" s="73"/>
      <c r="U10" s="73"/>
      <c r="V10" s="75"/>
      <c r="W10" s="76"/>
      <c r="X10" s="73"/>
      <c r="Y10" s="77"/>
      <c r="Z10" s="74"/>
      <c r="AA10" s="73"/>
      <c r="AB10" s="74"/>
      <c r="AC10" s="73"/>
    </row>
    <row r="11" spans="1:29" s="3" customFormat="1" ht="12" customHeight="1">
      <c r="A11" s="72" t="str">
        <f>IF(Input!C$33&gt;0,UPPER(Input!C$33),"Hide")</f>
        <v>GRAVES COUNTY</v>
      </c>
      <c r="B11" s="78">
        <v>131</v>
      </c>
      <c r="C11" s="78"/>
      <c r="D11" s="78">
        <v>132</v>
      </c>
      <c r="E11" s="78"/>
      <c r="F11" s="78">
        <v>98</v>
      </c>
      <c r="G11" s="78"/>
      <c r="H11" s="78">
        <v>104</v>
      </c>
      <c r="I11" s="78"/>
      <c r="J11" s="78">
        <v>104</v>
      </c>
      <c r="K11" s="78"/>
      <c r="L11" s="78">
        <v>114</v>
      </c>
      <c r="M11" s="78"/>
      <c r="N11" s="78"/>
      <c r="O11" s="73">
        <f>(B11+D11+F11+L11)*0.1+(H11+J11)*0.05-N11</f>
        <v>57.9</v>
      </c>
      <c r="P11" s="73">
        <f>SUM(INT(B11*100000),INT(D11*100000),INT(F11*100000),INT(H11*50000),INT(J11*50000),INT(L11*100000),-(N11*1000000))</f>
        <v>57900000</v>
      </c>
      <c r="Q11" s="73">
        <f>IF(P11&gt;0,(RANK(P11,(P$7,P$9,P$11,P$13,P$15,P$17,P$19,P$21,P$23,P$25,P$27,P$29,P$31,P$33,P$35,P$37,P$39,P$41,P$43,P$45))),"")</f>
        <v>10</v>
      </c>
      <c r="R11" s="73">
        <f>B11+D11</f>
        <v>263</v>
      </c>
      <c r="S11" s="73">
        <f>IF(R11&gt;0,(RANK(R11,(R$7,R$9,R$11,R$13,R$15,R$17,R$19,R$21,R$23,R$25,R$27,R$29,R$31,R$33,R$35,R$37,R$39,R$41,R$43,R$45))),"")</f>
        <v>8</v>
      </c>
      <c r="T11" s="73">
        <f>H11+J11</f>
        <v>208</v>
      </c>
      <c r="U11" s="73">
        <f>IF(T11&gt;0,(RANK(T11,(T$7,T$9,T$11,T$13,T$15,T$17,T$19,T$21,T$23,T$25,T$27,T$29,T$31,T$33,T$35,T$37,T$39,T$41,T$43,T$45))),"")</f>
        <v>13</v>
      </c>
      <c r="V11" s="75">
        <f>IF((AND(P11&gt;0,R11&gt;0,T11&gt;0)),1000000-(Q11*10000+S11*100+U11),0)</f>
        <v>899187</v>
      </c>
      <c r="W11" s="76" t="str">
        <f>IF(O11&gt;=80,"I",IF(O11&gt;=60,"II",IF(O11&gt;=40,"III",IF(O11=0,"","IV"))))</f>
        <v>III</v>
      </c>
      <c r="X11" s="73">
        <f>IF(V11&gt;0,(RANK(V11,(V$7,V$9,V$11,V$13,V$15,V$17,V$19,V$21,V$23,V$25,V$27,V$29,V$31,V$33,V$35,V$37,V$39,V$41,V$43,V$45))),"")</f>
        <v>10</v>
      </c>
      <c r="Y11" s="77" t="str">
        <f t="shared" si="0"/>
        <v>GRAVES COUNTY</v>
      </c>
      <c r="Z11" s="74"/>
      <c r="AA11" s="73">
        <f>IF(Z11&gt;0,(RANK(Z11,(Z$7,Z$9,Z$11,Z$13,Z$15,Z$17,Z$19,Z$21,Z$23,Z$25,Z$27,Z$29,Z$31,Z$33,Z$35,Z$37,Z$39,Z$41,Z$43,Z$45))),"")</f>
      </c>
      <c r="AB11" s="74"/>
      <c r="AC11" s="73">
        <f>IF(AB11&gt;0,(RANK(AB11,(AB$7,AB$9,AB$11,AB$13,AB$15,AB$17,AB$19,AB$21,AB$23,AB$25,AB$27,AB$29,AB$31,AB$33,AB$35,AB$37,AB$39,AB$41,AB$43,AB$45))),"")</f>
      </c>
    </row>
    <row r="12" spans="1:29" s="3" customFormat="1" ht="12" customHeight="1">
      <c r="A12" s="72"/>
      <c r="B12" s="26">
        <f>IF(B11&gt;0,B11*0.1,"")</f>
        <v>13.100000000000001</v>
      </c>
      <c r="C12" s="25">
        <f>IF(B11&gt;0,(RANK(B11,(B$7,B$9,B$11,B$13,B$15,B$17,B$19,B$21,B$23,B$25,B$27,B$29,B$31,B$33,B$35,B$37,B$39,B$41,B$43,B$45))),"")</f>
        <v>9</v>
      </c>
      <c r="D12" s="26">
        <f>IF(D11&gt;0,D11*0.1,"")</f>
        <v>13.200000000000001</v>
      </c>
      <c r="E12" s="25">
        <f>IF(D11&gt;0,(RANK(D11,(D$7,D$9,D$11,D$13,D$15,D$17,D$19,D$21,D$23,D$25,D$27,D$29,D$31,D$33,D$35,D$37,D$39,D$41,D$43,D$45))),"")</f>
        <v>8</v>
      </c>
      <c r="F12" s="26">
        <f>IF(F11&gt;0,F11*0.1,"")</f>
        <v>9.8</v>
      </c>
      <c r="G12" s="25">
        <f>IF(F11&gt;0,(RANK(F11,(F$7,F$9,F$11,F$13,F$15,F$17,F$19,F$21,F$23,F$25,F$27,F$29,F$31,F$33,F$35,F$37,F$39,F$41,F$43,F$45))),"")</f>
        <v>11</v>
      </c>
      <c r="H12" s="26">
        <f>IF(H11&gt;0,H11*0.05,"")</f>
        <v>5.2</v>
      </c>
      <c r="I12" s="25">
        <f>IF(H11&gt;0,(RANK(H11,(H$7,H$9,H$11,H$13,H$15,H$17,H$19,H$21,H$23,H$25,H$27,H$29,H$31,H$33,H$35,H$37,H$39,H$41,H$43,H$45))),"")</f>
        <v>13</v>
      </c>
      <c r="J12" s="26">
        <f>IF(J11&gt;0,J11*0.05,"")</f>
        <v>5.2</v>
      </c>
      <c r="K12" s="25">
        <f>IF(J11&gt;0,(RANK(J11,(J$7,J$9,J$11,J$13,J$15,J$17,J$19,J$21,J$23,J$25,J$27,J$29,J$31,J$33,J$35,J$37,J$39,J$41,J$43,J$45))),"")</f>
        <v>13</v>
      </c>
      <c r="L12" s="26">
        <f>IF(L11&gt;0,L11*0.1,"")</f>
        <v>11.4</v>
      </c>
      <c r="M12" s="25">
        <f>IF(L11&gt;0,(RANK(L11,(L$7,L$9,L$11,L$13,L$15,L$17,L$19,L$21,L$23,L$25,L$27,L$29,L$31,L$33,L$35,L$37,L$39,L$41,L$43,L$45))),"")</f>
        <v>10</v>
      </c>
      <c r="N12" s="78"/>
      <c r="O12" s="73"/>
      <c r="P12" s="73"/>
      <c r="Q12" s="73"/>
      <c r="R12" s="73"/>
      <c r="S12" s="73"/>
      <c r="T12" s="73"/>
      <c r="U12" s="73"/>
      <c r="V12" s="75"/>
      <c r="W12" s="76"/>
      <c r="X12" s="73"/>
      <c r="Y12" s="77"/>
      <c r="Z12" s="74"/>
      <c r="AA12" s="73"/>
      <c r="AB12" s="74"/>
      <c r="AC12" s="73"/>
    </row>
    <row r="13" spans="1:29" s="3" customFormat="1" ht="12" customHeight="1">
      <c r="A13" s="72" t="str">
        <f>IF(Input!C$34&gt;0,UPPER(Input!C$34),"Hide")</f>
        <v>TRIGG COUNTY</v>
      </c>
      <c r="B13" s="78">
        <v>122</v>
      </c>
      <c r="C13" s="78"/>
      <c r="D13" s="78">
        <v>112</v>
      </c>
      <c r="E13" s="78"/>
      <c r="F13" s="78">
        <v>103</v>
      </c>
      <c r="G13" s="78"/>
      <c r="H13" s="78">
        <v>112</v>
      </c>
      <c r="I13" s="78"/>
      <c r="J13" s="78">
        <v>116</v>
      </c>
      <c r="K13" s="78"/>
      <c r="L13" s="78">
        <v>105</v>
      </c>
      <c r="M13" s="78"/>
      <c r="N13" s="78"/>
      <c r="O13" s="73">
        <f>(B13+D13+F13+L13)*0.1+(H13+J13)*0.05-N13</f>
        <v>55.6</v>
      </c>
      <c r="P13" s="73">
        <f>SUM(INT(B13*100000),INT(D13*100000),INT(F13*100000),INT(H13*50000),INT(J13*50000),INT(L13*100000),-(N13*1000000))</f>
        <v>55600000</v>
      </c>
      <c r="Q13" s="73">
        <f>IF(P13&gt;0,(RANK(P13,(P$7,P$9,P$11,P$13,P$15,P$17,P$19,P$21,P$23,P$25,P$27,P$29,P$31,P$33,P$35,P$37,P$39,P$41,P$43,P$45))),"")</f>
        <v>11</v>
      </c>
      <c r="R13" s="73">
        <f>B13+D13</f>
        <v>234</v>
      </c>
      <c r="S13" s="73">
        <f>IF(R13&gt;0,(RANK(R13,(R$7,R$9,R$11,R$13,R$15,R$17,R$19,R$21,R$23,R$25,R$27,R$29,R$31,R$33,R$35,R$37,R$39,R$41,R$43,R$45))),"")</f>
        <v>11</v>
      </c>
      <c r="T13" s="73">
        <f>H13+J13</f>
        <v>228</v>
      </c>
      <c r="U13" s="73">
        <f>IF(T13&gt;0,(RANK(T13,(T$7,T$9,T$11,T$13,T$15,T$17,T$19,T$21,T$23,T$25,T$27,T$29,T$31,T$33,T$35,T$37,T$39,T$41,T$43,T$45))),"")</f>
        <v>11</v>
      </c>
      <c r="V13" s="75">
        <f>IF((AND(P13&gt;0,R13&gt;0,T13&gt;0)),1000000-(Q13*10000+S13*100+U13),0)</f>
        <v>888889</v>
      </c>
      <c r="W13" s="76" t="str">
        <f>IF(O13&gt;=80,"I",IF(O13&gt;=60,"II",IF(O13&gt;=40,"III",IF(O13=0,"","IV"))))</f>
        <v>III</v>
      </c>
      <c r="X13" s="73">
        <f>IF(V13&gt;0,(RANK(V13,(V$7,V$9,V$11,V$13,V$15,V$17,V$19,V$21,V$23,V$25,V$27,V$29,V$31,V$33,V$35,V$37,V$39,V$41,V$43,V$45))),"")</f>
        <v>11</v>
      </c>
      <c r="Y13" s="77" t="str">
        <f t="shared" si="0"/>
        <v>TRIGG COUNTY</v>
      </c>
      <c r="Z13" s="74"/>
      <c r="AA13" s="73">
        <f>IF(Z13&gt;0,(RANK(Z13,(Z$7,Z$9,Z$11,Z$13,Z$15,Z$17,Z$19,Z$21,Z$23,Z$25,Z$27,Z$29,Z$31,Z$33,Z$35,Z$37,Z$39,Z$41,Z$43,Z$45))),"")</f>
      </c>
      <c r="AB13" s="74"/>
      <c r="AC13" s="73">
        <f>IF(AB13&gt;0,(RANK(AB13,(AB$7,AB$9,AB$11,AB$13,AB$15,AB$17,AB$19,AB$21,AB$23,AB$25,AB$27,AB$29,AB$31,AB$33,AB$35,AB$37,AB$39,AB$41,AB$43,AB$45))),"")</f>
      </c>
    </row>
    <row r="14" spans="1:29" s="3" customFormat="1" ht="12" customHeight="1">
      <c r="A14" s="72"/>
      <c r="B14" s="26">
        <f>IF(B13&gt;0,B13*0.1,"")</f>
        <v>12.200000000000001</v>
      </c>
      <c r="C14" s="25">
        <f>IF(B13&gt;0,(RANK(B13,(B$7,B$9,B$11,B$13,B$15,B$17,B$19,B$21,B$23,B$25,B$27,B$29,B$31,B$33,B$35,B$37,B$39,B$41,B$43,B$45))),"")</f>
        <v>11</v>
      </c>
      <c r="D14" s="26">
        <f>IF(D13&gt;0,D13*0.1,"")</f>
        <v>11.200000000000001</v>
      </c>
      <c r="E14" s="25">
        <f>IF(D13&gt;0,(RANK(D13,(D$7,D$9,D$11,D$13,D$15,D$17,D$19,D$21,D$23,D$25,D$27,D$29,D$31,D$33,D$35,D$37,D$39,D$41,D$43,D$45))),"")</f>
        <v>11</v>
      </c>
      <c r="F14" s="26">
        <f>IF(F13&gt;0,F13*0.1,"")</f>
        <v>10.3</v>
      </c>
      <c r="G14" s="25">
        <f>IF(F13&gt;0,(RANK(F13,(F$7,F$9,F$11,F$13,F$15,F$17,F$19,F$21,F$23,F$25,F$27,F$29,F$31,F$33,F$35,F$37,F$39,F$41,F$43,F$45))),"")</f>
        <v>10</v>
      </c>
      <c r="H14" s="26">
        <f>IF(H13&gt;0,H13*0.05,"")</f>
        <v>5.6000000000000005</v>
      </c>
      <c r="I14" s="25">
        <f>IF(H13&gt;0,(RANK(H13,(H$7,H$9,H$11,H$13,H$15,H$17,H$19,H$21,H$23,H$25,H$27,H$29,H$31,H$33,H$35,H$37,H$39,H$41,H$43,H$45))),"")</f>
        <v>10</v>
      </c>
      <c r="J14" s="26">
        <f>IF(J13&gt;0,J13*0.05,"")</f>
        <v>5.800000000000001</v>
      </c>
      <c r="K14" s="25">
        <f>IF(J13&gt;0,(RANK(J13,(J$7,J$9,J$11,J$13,J$15,J$17,J$19,J$21,J$23,J$25,J$27,J$29,J$31,J$33,J$35,J$37,J$39,J$41,J$43,J$45))),"")</f>
        <v>11</v>
      </c>
      <c r="L14" s="26">
        <f>IF(L13&gt;0,L13*0.1,"")</f>
        <v>10.5</v>
      </c>
      <c r="M14" s="25">
        <f>IF(L13&gt;0,(RANK(L13,(L$7,L$9,L$11,L$13,L$15,L$17,L$19,L$21,L$23,L$25,L$27,L$29,L$31,L$33,L$35,L$37,L$39,L$41,L$43,L$45))),"")</f>
        <v>13</v>
      </c>
      <c r="N14" s="78"/>
      <c r="O14" s="73"/>
      <c r="P14" s="73"/>
      <c r="Q14" s="73"/>
      <c r="R14" s="73"/>
      <c r="S14" s="73"/>
      <c r="T14" s="73"/>
      <c r="U14" s="73"/>
      <c r="V14" s="75"/>
      <c r="W14" s="76"/>
      <c r="X14" s="73"/>
      <c r="Y14" s="77"/>
      <c r="Z14" s="74"/>
      <c r="AA14" s="73"/>
      <c r="AB14" s="74"/>
      <c r="AC14" s="73"/>
    </row>
    <row r="15" spans="1:29" s="3" customFormat="1" ht="12" customHeight="1">
      <c r="A15" s="72" t="str">
        <f>IF(Input!C$35&gt;0,UPPER(Input!C$35),"Hide")</f>
        <v>ALLEN COUNTY-SCOTTSVILLE</v>
      </c>
      <c r="B15" s="78">
        <v>115</v>
      </c>
      <c r="C15" s="78"/>
      <c r="D15" s="78">
        <v>109</v>
      </c>
      <c r="E15" s="78"/>
      <c r="F15" s="78">
        <v>94</v>
      </c>
      <c r="G15" s="78"/>
      <c r="H15" s="78">
        <v>110</v>
      </c>
      <c r="I15" s="78"/>
      <c r="J15" s="78">
        <v>120</v>
      </c>
      <c r="K15" s="78"/>
      <c r="L15" s="78">
        <v>107</v>
      </c>
      <c r="M15" s="78"/>
      <c r="N15" s="78"/>
      <c r="O15" s="73">
        <f>(B15+D15+F15+L15)*0.1+(H15+J15)*0.05-N15</f>
        <v>54</v>
      </c>
      <c r="P15" s="73">
        <f>SUM(INT(B15*100000),INT(D15*100000),INT(F15*100000),INT(H15*50000),INT(J15*50000),INT(L15*100000),-(N15*1000000))</f>
        <v>54000000</v>
      </c>
      <c r="Q15" s="73">
        <f>IF(P15&gt;0,(RANK(P15,(P$7,P$9,P$11,P$13,P$15,P$17,P$19,P$21,P$23,P$25,P$27,P$29,P$31,P$33,P$35,P$37,P$39,P$41,P$43,P$45))),"")</f>
        <v>12</v>
      </c>
      <c r="R15" s="73">
        <f>B15+D15</f>
        <v>224</v>
      </c>
      <c r="S15" s="73">
        <f>IF(R15&gt;0,(RANK(R15,(R$7,R$9,R$11,R$13,R$15,R$17,R$19,R$21,R$23,R$25,R$27,R$29,R$31,R$33,R$35,R$37,R$39,R$41,R$43,R$45))),"")</f>
        <v>13</v>
      </c>
      <c r="T15" s="73">
        <f>H15+J15</f>
        <v>230</v>
      </c>
      <c r="U15" s="73">
        <f>IF(T15&gt;0,(RANK(T15,(T$7,T$9,T$11,T$13,T$15,T$17,T$19,T$21,T$23,T$25,T$27,T$29,T$31,T$33,T$35,T$37,T$39,T$41,T$43,T$45))),"")</f>
        <v>10</v>
      </c>
      <c r="V15" s="75">
        <f>IF((AND(P15&gt;0,R15&gt;0,T15&gt;0)),1000000-(Q15*10000+S15*100+U15),0)</f>
        <v>878690</v>
      </c>
      <c r="W15" s="76" t="str">
        <f>IF(O15&gt;=80,"I",IF(O15&gt;=60,"II",IF(O15&gt;=40,"III",IF(O15=0,"","IV"))))</f>
        <v>III</v>
      </c>
      <c r="X15" s="73">
        <f>IF(V15&gt;0,(RANK(V15,(V$7,V$9,V$11,V$13,V$15,V$17,V$19,V$21,V$23,V$25,V$27,V$29,V$31,V$33,V$35,V$37,V$39,V$41,V$43,V$45))),"")</f>
        <v>12</v>
      </c>
      <c r="Y15" s="77" t="str">
        <f t="shared" si="0"/>
        <v>ALLEN COUNTY-SCOTTSVILLE</v>
      </c>
      <c r="Z15" s="74"/>
      <c r="AA15" s="73">
        <f>IF(Z15&gt;0,(RANK(Z15,(Z$7,Z$9,Z$11,Z$13,Z$15,Z$17,Z$19,Z$21,Z$23,Z$25,Z$27,Z$29,Z$31,Z$33,Z$35,Z$37,Z$39,Z$41,Z$43,Z$45))),"")</f>
      </c>
      <c r="AB15" s="74"/>
      <c r="AC15" s="73">
        <f>IF(AB15&gt;0,(RANK(AB15,(AB$7,AB$9,AB$11,AB$13,AB$15,AB$17,AB$19,AB$21,AB$23,AB$25,AB$27,AB$29,AB$31,AB$33,AB$35,AB$37,AB$39,AB$41,AB$43,AB$45))),"")</f>
      </c>
    </row>
    <row r="16" spans="1:29" s="3" customFormat="1" ht="12" customHeight="1">
      <c r="A16" s="72"/>
      <c r="B16" s="26">
        <f>IF(B15&gt;0,B15*0.1,"")</f>
        <v>11.5</v>
      </c>
      <c r="C16" s="25">
        <f>IF(B15&gt;0,(RANK(B15,(B$7,B$9,B$11,B$13,B$15,B$17,B$19,B$21,B$23,B$25,B$27,B$29,B$31,B$33,B$35,B$37,B$39,B$41,B$43,B$45))),"")</f>
        <v>14</v>
      </c>
      <c r="D16" s="26">
        <f>IF(D15&gt;0,D15*0.1,"")</f>
        <v>10.9</v>
      </c>
      <c r="E16" s="25">
        <f>IF(D15&gt;0,(RANK(D15,(D$7,D$9,D$11,D$13,D$15,D$17,D$19,D$21,D$23,D$25,D$27,D$29,D$31,D$33,D$35,D$37,D$39,D$41,D$43,D$45))),"")</f>
        <v>13</v>
      </c>
      <c r="F16" s="26">
        <f>IF(F15&gt;0,F15*0.1,"")</f>
        <v>9.4</v>
      </c>
      <c r="G16" s="25">
        <f>IF(F15&gt;0,(RANK(F15,(F$7,F$9,F$11,F$13,F$15,F$17,F$19,F$21,F$23,F$25,F$27,F$29,F$31,F$33,F$35,F$37,F$39,F$41,F$43,F$45))),"")</f>
        <v>13</v>
      </c>
      <c r="H16" s="26">
        <f>IF(H15&gt;0,H15*0.05,"")</f>
        <v>5.5</v>
      </c>
      <c r="I16" s="25">
        <f>IF(H15&gt;0,(RANK(H15,(H$7,H$9,H$11,H$13,H$15,H$17,H$19,H$21,H$23,H$25,H$27,H$29,H$31,H$33,H$35,H$37,H$39,H$41,H$43,H$45))),"")</f>
        <v>11</v>
      </c>
      <c r="J16" s="26">
        <f>IF(J15&gt;0,J15*0.05,"")</f>
        <v>6</v>
      </c>
      <c r="K16" s="25">
        <f>IF(J15&gt;0,(RANK(J15,(J$7,J$9,J$11,J$13,J$15,J$17,J$19,J$21,J$23,J$25,J$27,J$29,J$31,J$33,J$35,J$37,J$39,J$41,J$43,J$45))),"")</f>
        <v>10</v>
      </c>
      <c r="L16" s="26">
        <f>IF(L15&gt;0,L15*0.1,"")</f>
        <v>10.700000000000001</v>
      </c>
      <c r="M16" s="25">
        <f>IF(L15&gt;0,(RANK(L15,(L$7,L$9,L$11,L$13,L$15,L$17,L$19,L$21,L$23,L$25,L$27,L$29,L$31,L$33,L$35,L$37,L$39,L$41,L$43,L$45))),"")</f>
        <v>12</v>
      </c>
      <c r="N16" s="78"/>
      <c r="O16" s="73"/>
      <c r="P16" s="73"/>
      <c r="Q16" s="73"/>
      <c r="R16" s="73"/>
      <c r="S16" s="73"/>
      <c r="T16" s="73"/>
      <c r="U16" s="73"/>
      <c r="V16" s="75"/>
      <c r="W16" s="76"/>
      <c r="X16" s="73"/>
      <c r="Y16" s="77"/>
      <c r="Z16" s="74"/>
      <c r="AA16" s="73"/>
      <c r="AB16" s="74"/>
      <c r="AC16" s="73"/>
    </row>
    <row r="17" spans="1:29" s="3" customFormat="1" ht="12" customHeight="1">
      <c r="A17" s="72" t="str">
        <f>IF(Input!C$36&gt;0,UPPER(Input!C$36),"Hide")</f>
        <v>PARAGOULD</v>
      </c>
      <c r="B17" s="78">
        <v>143</v>
      </c>
      <c r="C17" s="78"/>
      <c r="D17" s="78">
        <v>134</v>
      </c>
      <c r="E17" s="78"/>
      <c r="F17" s="78">
        <v>142</v>
      </c>
      <c r="G17" s="78"/>
      <c r="H17" s="78">
        <v>123</v>
      </c>
      <c r="I17" s="78"/>
      <c r="J17" s="78">
        <v>124</v>
      </c>
      <c r="K17" s="78"/>
      <c r="L17" s="78">
        <v>128</v>
      </c>
      <c r="M17" s="78"/>
      <c r="N17" s="78"/>
      <c r="O17" s="73">
        <f>(B17+D17+F17+L17)*0.1+(H17+J17)*0.05-N17</f>
        <v>67.05000000000001</v>
      </c>
      <c r="P17" s="73">
        <f>SUM(INT(B17*100000),INT(D17*100000),INT(F17*100000),INT(H17*50000),INT(J17*50000),INT(L17*100000),-(N17*1000000))</f>
        <v>67050000</v>
      </c>
      <c r="Q17" s="73">
        <f>IF(P17&gt;0,(RANK(P17,(P$7,P$9,P$11,P$13,P$15,P$17,P$19,P$21,P$23,P$25,P$27,P$29,P$31,P$33,P$35,P$37,P$39,P$41,P$43,P$45))),"")</f>
        <v>7</v>
      </c>
      <c r="R17" s="73">
        <f>B17+D17</f>
        <v>277</v>
      </c>
      <c r="S17" s="73">
        <f>IF(R17&gt;0,(RANK(R17,(R$7,R$9,R$11,R$13,R$15,R$17,R$19,R$21,R$23,R$25,R$27,R$29,R$31,R$33,R$35,R$37,R$39,R$41,R$43,R$45))),"")</f>
        <v>7</v>
      </c>
      <c r="T17" s="73">
        <f>H17+J17</f>
        <v>247</v>
      </c>
      <c r="U17" s="73">
        <f>IF(T17&gt;0,(RANK(T17,(T$7,T$9,T$11,T$13,T$15,T$17,T$19,T$21,T$23,T$25,T$27,T$29,T$31,T$33,T$35,T$37,T$39,T$41,T$43,T$45))),"")</f>
        <v>8</v>
      </c>
      <c r="V17" s="75">
        <f>IF((AND(P17&gt;0,R17&gt;0,T17&gt;0)),1000000-(Q17*10000+S17*100+U17),0)</f>
        <v>929292</v>
      </c>
      <c r="W17" s="76" t="str">
        <f>IF(O17&gt;=80,"I",IF(O17&gt;=60,"II",IF(O17&gt;=40,"III",IF(O17=0,"","IV"))))</f>
        <v>II</v>
      </c>
      <c r="X17" s="73">
        <f>IF(V17&gt;0,(RANK(V17,(V$7,V$9,V$11,V$13,V$15,V$17,V$19,V$21,V$23,V$25,V$27,V$29,V$31,V$33,V$35,V$37,V$39,V$41,V$43,V$45))),"")</f>
        <v>7</v>
      </c>
      <c r="Y17" s="77" t="str">
        <f t="shared" si="0"/>
        <v>PARAGOULD</v>
      </c>
      <c r="Z17" s="74"/>
      <c r="AA17" s="73">
        <f>IF(Z17&gt;0,(RANK(Z17,(Z$7,Z$9,Z$11,Z$13,Z$15,Z$17,Z$19,Z$21,Z$23,Z$25,Z$27,Z$29,Z$31,Z$33,Z$35,Z$37,Z$39,Z$41,Z$43,Z$45))),"")</f>
      </c>
      <c r="AB17" s="74"/>
      <c r="AC17" s="73">
        <f>IF(AB17&gt;0,(RANK(AB17,(AB$7,AB$9,AB$11,AB$13,AB$15,AB$17,AB$19,AB$21,AB$23,AB$25,AB$27,AB$29,AB$31,AB$33,AB$35,AB$37,AB$39,AB$41,AB$43,AB$45))),"")</f>
      </c>
    </row>
    <row r="18" spans="1:29" ht="12" customHeight="1">
      <c r="A18" s="72"/>
      <c r="B18" s="26">
        <f>IF(B17&gt;0,B17*0.1,"")</f>
        <v>14.3</v>
      </c>
      <c r="C18" s="25">
        <f>IF(B17&gt;0,(RANK(B17,(B$7,B$9,B$11,B$13,B$15,B$17,B$19,B$21,B$23,B$25,B$27,B$29,B$31,B$33,B$35,B$37,B$39,B$41,B$43,B$45))),"")</f>
        <v>3</v>
      </c>
      <c r="D18" s="26">
        <f>IF(D17&gt;0,D17*0.1,"")</f>
        <v>13.4</v>
      </c>
      <c r="E18" s="25">
        <f>IF(D17&gt;0,(RANK(D17,(D$7,D$9,D$11,D$13,D$15,D$17,D$19,D$21,D$23,D$25,D$27,D$29,D$31,D$33,D$35,D$37,D$39,D$41,D$43,D$45))),"")</f>
        <v>7</v>
      </c>
      <c r="F18" s="26">
        <f>IF(F17&gt;0,F17*0.1,"")</f>
        <v>14.200000000000001</v>
      </c>
      <c r="G18" s="25">
        <f>IF(F17&gt;0,(RANK(F17,(F$7,F$9,F$11,F$13,F$15,F$17,F$19,F$21,F$23,F$25,F$27,F$29,F$31,F$33,F$35,F$37,F$39,F$41,F$43,F$45))),"")</f>
        <v>5</v>
      </c>
      <c r="H18" s="26">
        <f>IF(H17&gt;0,H17*0.05,"")</f>
        <v>6.15</v>
      </c>
      <c r="I18" s="25">
        <f>IF(H17&gt;0,(RANK(H17,(H$7,H$9,H$11,H$13,H$15,H$17,H$19,H$21,H$23,H$25,H$27,H$29,H$31,H$33,H$35,H$37,H$39,H$41,H$43,H$45))),"")</f>
        <v>8</v>
      </c>
      <c r="J18" s="26">
        <f>IF(J17&gt;0,J17*0.05,"")</f>
        <v>6.2</v>
      </c>
      <c r="K18" s="25">
        <f>IF(J17&gt;0,(RANK(J17,(J$7,J$9,J$11,J$13,J$15,J$17,J$19,J$21,J$23,J$25,J$27,J$29,J$31,J$33,J$35,J$37,J$39,J$41,J$43,J$45))),"")</f>
        <v>8</v>
      </c>
      <c r="L18" s="26">
        <f>IF(L17&gt;0,L17*0.1,"")</f>
        <v>12.8</v>
      </c>
      <c r="M18" s="25">
        <f>IF(L17&gt;0,(RANK(L17,(L$7,L$9,L$11,L$13,L$15,L$17,L$19,L$21,L$23,L$25,L$27,L$29,L$31,L$33,L$35,L$37,L$39,L$41,L$43,L$45))),"")</f>
        <v>5</v>
      </c>
      <c r="N18" s="78"/>
      <c r="O18" s="73"/>
      <c r="P18" s="73"/>
      <c r="Q18" s="73"/>
      <c r="R18" s="73"/>
      <c r="S18" s="73"/>
      <c r="T18" s="73"/>
      <c r="U18" s="73"/>
      <c r="V18" s="75"/>
      <c r="W18" s="76"/>
      <c r="X18" s="73"/>
      <c r="Y18" s="77"/>
      <c r="Z18" s="74"/>
      <c r="AA18" s="73"/>
      <c r="AB18" s="74"/>
      <c r="AC18" s="73"/>
    </row>
    <row r="19" spans="1:29" ht="12" customHeight="1">
      <c r="A19" s="72" t="str">
        <f>IF(Input!C$37&gt;0,UPPER(Input!C$37),"Hide")</f>
        <v>MARSHALL COUNTY</v>
      </c>
      <c r="B19" s="78">
        <v>126</v>
      </c>
      <c r="C19" s="78"/>
      <c r="D19" s="78">
        <v>121</v>
      </c>
      <c r="E19" s="78"/>
      <c r="F19" s="78">
        <v>118</v>
      </c>
      <c r="G19" s="78"/>
      <c r="H19" s="78">
        <v>124</v>
      </c>
      <c r="I19" s="78"/>
      <c r="J19" s="78">
        <v>126</v>
      </c>
      <c r="K19" s="78"/>
      <c r="L19" s="78">
        <v>122</v>
      </c>
      <c r="M19" s="78"/>
      <c r="N19" s="78"/>
      <c r="O19" s="73">
        <f>(B19+D19+F19+L19)*0.1+(H19+J19)*0.05-N19</f>
        <v>61.2</v>
      </c>
      <c r="P19" s="73">
        <f>SUM(INT(B19*100000),INT(D19*100000),INT(F19*100000),INT(H19*50000),INT(J19*50000),INT(L19*100000),-(N19*1000000))</f>
        <v>61200000</v>
      </c>
      <c r="Q19" s="73">
        <f>IF(P19&gt;0,(RANK(P19,(P$7,P$9,P$11,P$13,P$15,P$17,P$19,P$21,P$23,P$25,P$27,P$29,P$31,P$33,P$35,P$37,P$39,P$41,P$43,P$45))),"")</f>
        <v>9</v>
      </c>
      <c r="R19" s="73">
        <f>B19+D19</f>
        <v>247</v>
      </c>
      <c r="S19" s="73">
        <f>IF(R19&gt;0,(RANK(R19,(R$7,R$9,R$11,R$13,R$15,R$17,R$19,R$21,R$23,R$25,R$27,R$29,R$31,R$33,R$35,R$37,R$39,R$41,R$43,R$45))),"")</f>
        <v>10</v>
      </c>
      <c r="T19" s="73">
        <f>H19+J19</f>
        <v>250</v>
      </c>
      <c r="U19" s="73">
        <f>IF(T19&gt;0,(RANK(T19,(T$7,T$9,T$11,T$13,T$15,T$17,T$19,T$21,T$23,T$25,T$27,T$29,T$31,T$33,T$35,T$37,T$39,T$41,T$43,T$45))),"")</f>
        <v>7</v>
      </c>
      <c r="V19" s="75">
        <f>IF((AND(P19&gt;0,R19&gt;0,T19&gt;0)),1000000-(Q19*10000+S19*100+U19),0)</f>
        <v>908993</v>
      </c>
      <c r="W19" s="76" t="str">
        <f>IF(O19&gt;=80,"I",IF(O19&gt;=60,"II",IF(O19&gt;=40,"III",IF(O19=0,"","IV"))))</f>
        <v>II</v>
      </c>
      <c r="X19" s="73">
        <f>IF(V19&gt;0,(RANK(V19,(V$7,V$9,V$11,V$13,V$15,V$17,V$19,V$21,V$23,V$25,V$27,V$29,V$31,V$33,V$35,V$37,V$39,V$41,V$43,V$45))),"")</f>
        <v>9</v>
      </c>
      <c r="Y19" s="77" t="str">
        <f t="shared" si="0"/>
        <v>MARSHALL COUNTY</v>
      </c>
      <c r="Z19" s="74"/>
      <c r="AA19" s="73">
        <f>IF(Z19&gt;0,(RANK(Z19,(Z$7,Z$9,Z$11,Z$13,Z$15,Z$17,Z$19,Z$21,Z$23,Z$25,Z$27,Z$29,Z$31,Z$33,Z$35,Z$37,Z$39,Z$41,Z$43,Z$45))),"")</f>
      </c>
      <c r="AB19" s="74"/>
      <c r="AC19" s="73">
        <f>IF(AB19&gt;0,(RANK(AB19,(AB$7,AB$9,AB$11,AB$13,AB$15,AB$17,AB$19,AB$21,AB$23,AB$25,AB$27,AB$29,AB$31,AB$33,AB$35,AB$37,AB$39,AB$41,AB$43,AB$45))),"")</f>
      </c>
    </row>
    <row r="20" spans="1:29" ht="12" customHeight="1">
      <c r="A20" s="72"/>
      <c r="B20" s="26">
        <f>IF(B19&gt;0,B19*0.1,"")</f>
        <v>12.600000000000001</v>
      </c>
      <c r="C20" s="25">
        <f>IF(B19&gt;0,(RANK(B19,(B$7,B$9,B$11,B$13,B$15,B$17,B$19,B$21,B$23,B$25,B$27,B$29,B$31,B$33,B$35,B$37,B$39,B$41,B$43,B$45))),"")</f>
        <v>10</v>
      </c>
      <c r="D20" s="26">
        <f>IF(D19&gt;0,D19*0.1,"")</f>
        <v>12.100000000000001</v>
      </c>
      <c r="E20" s="25">
        <f>IF(D19&gt;0,(RANK(D19,(D$7,D$9,D$11,D$13,D$15,D$17,D$19,D$21,D$23,D$25,D$27,D$29,D$31,D$33,D$35,D$37,D$39,D$41,D$43,D$45))),"")</f>
        <v>10</v>
      </c>
      <c r="F20" s="26">
        <f>IF(F19&gt;0,F19*0.1,"")</f>
        <v>11.8</v>
      </c>
      <c r="G20" s="25">
        <f>IF(F19&gt;0,(RANK(F19,(F$7,F$9,F$11,F$13,F$15,F$17,F$19,F$21,F$23,F$25,F$27,F$29,F$31,F$33,F$35,F$37,F$39,F$41,F$43,F$45))),"")</f>
        <v>9</v>
      </c>
      <c r="H20" s="26">
        <f>IF(H19&gt;0,H19*0.05,"")</f>
        <v>6.2</v>
      </c>
      <c r="I20" s="25">
        <f>IF(H19&gt;0,(RANK(H19,(H$7,H$9,H$11,H$13,H$15,H$17,H$19,H$21,H$23,H$25,H$27,H$29,H$31,H$33,H$35,H$37,H$39,H$41,H$43,H$45))),"")</f>
        <v>7</v>
      </c>
      <c r="J20" s="26">
        <f>IF(J19&gt;0,J19*0.05,"")</f>
        <v>6.300000000000001</v>
      </c>
      <c r="K20" s="25">
        <f>IF(J19&gt;0,(RANK(J19,(J$7,J$9,J$11,J$13,J$15,J$17,J$19,J$21,J$23,J$25,J$27,J$29,J$31,J$33,J$35,J$37,J$39,J$41,J$43,J$45))),"")</f>
        <v>7</v>
      </c>
      <c r="L20" s="26">
        <f>IF(L19&gt;0,L19*0.1,"")</f>
        <v>12.200000000000001</v>
      </c>
      <c r="M20" s="25">
        <f>IF(L19&gt;0,(RANK(L19,(L$7,L$9,L$11,L$13,L$15,L$17,L$19,L$21,L$23,L$25,L$27,L$29,L$31,L$33,L$35,L$37,L$39,L$41,L$43,L$45))),"")</f>
        <v>8</v>
      </c>
      <c r="N20" s="78"/>
      <c r="O20" s="73"/>
      <c r="P20" s="73"/>
      <c r="Q20" s="73"/>
      <c r="R20" s="73"/>
      <c r="S20" s="73"/>
      <c r="T20" s="73"/>
      <c r="U20" s="73"/>
      <c r="V20" s="75"/>
      <c r="W20" s="76"/>
      <c r="X20" s="73"/>
      <c r="Y20" s="77"/>
      <c r="Z20" s="74"/>
      <c r="AA20" s="73"/>
      <c r="AB20" s="74"/>
      <c r="AC20" s="73"/>
    </row>
    <row r="21" spans="1:29" ht="12" customHeight="1">
      <c r="A21" s="72" t="str">
        <f>IF(Input!C$38&gt;0,UPPER(Input!C$38),"Hide")</f>
        <v>GRAYSON COUNTY</v>
      </c>
      <c r="B21" s="78">
        <v>133</v>
      </c>
      <c r="C21" s="78"/>
      <c r="D21" s="78">
        <v>122</v>
      </c>
      <c r="E21" s="78"/>
      <c r="F21" s="78">
        <v>122</v>
      </c>
      <c r="G21" s="78"/>
      <c r="H21" s="78">
        <v>118</v>
      </c>
      <c r="I21" s="78"/>
      <c r="J21" s="78">
        <v>122</v>
      </c>
      <c r="K21" s="78"/>
      <c r="L21" s="78">
        <v>129.5</v>
      </c>
      <c r="M21" s="78"/>
      <c r="N21" s="78"/>
      <c r="O21" s="73">
        <f>(B21+D21+F21+L21)*0.1+(H21+J21)*0.05-N21</f>
        <v>62.650000000000006</v>
      </c>
      <c r="P21" s="73">
        <f>SUM(INT(B21*100000),INT(D21*100000),INT(F21*100000),INT(H21*50000),INT(J21*50000),INT(L21*100000),-(N21*1000000))</f>
        <v>62650000</v>
      </c>
      <c r="Q21" s="73">
        <f>IF(P21&gt;0,(RANK(P21,(P$7,P$9,P$11,P$13,P$15,P$17,P$19,P$21,P$23,P$25,P$27,P$29,P$31,P$33,P$35,P$37,P$39,P$41,P$43,P$45))),"")</f>
        <v>8</v>
      </c>
      <c r="R21" s="73">
        <f>B21+D21</f>
        <v>255</v>
      </c>
      <c r="S21" s="73">
        <f>IF(R21&gt;0,(RANK(R21,(R$7,R$9,R$11,R$13,R$15,R$17,R$19,R$21,R$23,R$25,R$27,R$29,R$31,R$33,R$35,R$37,R$39,R$41,R$43,R$45))),"")</f>
        <v>9</v>
      </c>
      <c r="T21" s="73">
        <f>H21+J21</f>
        <v>240</v>
      </c>
      <c r="U21" s="73">
        <f>IF(T21&gt;0,(RANK(T21,(T$7,T$9,T$11,T$13,T$15,T$17,T$19,T$21,T$23,T$25,T$27,T$29,T$31,T$33,T$35,T$37,T$39,T$41,T$43,T$45))),"")</f>
        <v>9</v>
      </c>
      <c r="V21" s="75">
        <f>IF((AND(P21&gt;0,R21&gt;0,T21&gt;0)),1000000-(Q21*10000+S21*100+U21),0)</f>
        <v>919091</v>
      </c>
      <c r="W21" s="76" t="str">
        <f>IF(O21&gt;=80,"I",IF(O21&gt;=60,"II",IF(O21&gt;=40,"III",IF(O21=0,"","IV"))))</f>
        <v>II</v>
      </c>
      <c r="X21" s="73">
        <f>IF(V21&gt;0,(RANK(V21,(V$7,V$9,V$11,V$13,V$15,V$17,V$19,V$21,V$23,V$25,V$27,V$29,V$31,V$33,V$35,V$37,V$39,V$41,V$43,V$45))),"")</f>
        <v>8</v>
      </c>
      <c r="Y21" s="77" t="str">
        <f t="shared" si="0"/>
        <v>GRAYSON COUNTY</v>
      </c>
      <c r="Z21" s="74"/>
      <c r="AA21" s="73">
        <f>IF(Z21&gt;0,(RANK(Z21,(Z$7,Z$9,Z$11,Z$13,Z$15,Z$17,Z$19,Z$21,Z$23,Z$25,Z$27,Z$29,Z$31,Z$33,Z$35,Z$37,Z$39,Z$41,Z$43,Z$45))),"")</f>
      </c>
      <c r="AB21" s="74"/>
      <c r="AC21" s="73">
        <f>IF(AB21&gt;0,(RANK(AB21,(AB$7,AB$9,AB$11,AB$13,AB$15,AB$17,AB$19,AB$21,AB$23,AB$25,AB$27,AB$29,AB$31,AB$33,AB$35,AB$37,AB$39,AB$41,AB$43,AB$45))),"")</f>
      </c>
    </row>
    <row r="22" spans="1:29" ht="12" customHeight="1">
      <c r="A22" s="72"/>
      <c r="B22" s="26">
        <f>IF(B21&gt;0,B21*0.1,"")</f>
        <v>13.3</v>
      </c>
      <c r="C22" s="25">
        <f>IF(B21&gt;0,(RANK(B21,(B$7,B$9,B$11,B$13,B$15,B$17,B$19,B$21,B$23,B$25,B$27,B$29,B$31,B$33,B$35,B$37,B$39,B$41,B$43,B$45))),"")</f>
        <v>8</v>
      </c>
      <c r="D22" s="26">
        <f>IF(D21&gt;0,D21*0.1,"")</f>
        <v>12.200000000000001</v>
      </c>
      <c r="E22" s="25">
        <f>IF(D21&gt;0,(RANK(D21,(D$7,D$9,D$11,D$13,D$15,D$17,D$19,D$21,D$23,D$25,D$27,D$29,D$31,D$33,D$35,D$37,D$39,D$41,D$43,D$45))),"")</f>
        <v>9</v>
      </c>
      <c r="F22" s="26">
        <f>IF(F21&gt;0,F21*0.1,"")</f>
        <v>12.200000000000001</v>
      </c>
      <c r="G22" s="25">
        <f>IF(F21&gt;0,(RANK(F21,(F$7,F$9,F$11,F$13,F$15,F$17,F$19,F$21,F$23,F$25,F$27,F$29,F$31,F$33,F$35,F$37,F$39,F$41,F$43,F$45))),"")</f>
        <v>8</v>
      </c>
      <c r="H22" s="26">
        <f>IF(H21&gt;0,H21*0.05,"")</f>
        <v>5.9</v>
      </c>
      <c r="I22" s="25">
        <f>IF(H21&gt;0,(RANK(H21,(H$7,H$9,H$11,H$13,H$15,H$17,H$19,H$21,H$23,H$25,H$27,H$29,H$31,H$33,H$35,H$37,H$39,H$41,H$43,H$45))),"")</f>
        <v>9</v>
      </c>
      <c r="J22" s="26">
        <f>IF(J21&gt;0,J21*0.05,"")</f>
        <v>6.1000000000000005</v>
      </c>
      <c r="K22" s="25">
        <f>IF(J21&gt;0,(RANK(J21,(J$7,J$9,J$11,J$13,J$15,J$17,J$19,J$21,J$23,J$25,J$27,J$29,J$31,J$33,J$35,J$37,J$39,J$41,J$43,J$45))),"")</f>
        <v>9</v>
      </c>
      <c r="L22" s="26">
        <f>IF(L21&gt;0,L21*0.1,"")</f>
        <v>12.950000000000001</v>
      </c>
      <c r="M22" s="25">
        <f>IF(L21&gt;0,(RANK(L21,(L$7,L$9,L$11,L$13,L$15,L$17,L$19,L$21,L$23,L$25,L$27,L$29,L$31,L$33,L$35,L$37,L$39,L$41,L$43,L$45))),"")</f>
        <v>4</v>
      </c>
      <c r="N22" s="78"/>
      <c r="O22" s="73"/>
      <c r="P22" s="73"/>
      <c r="Q22" s="73"/>
      <c r="R22" s="73"/>
      <c r="S22" s="73"/>
      <c r="T22" s="73"/>
      <c r="U22" s="73"/>
      <c r="V22" s="75"/>
      <c r="W22" s="76"/>
      <c r="X22" s="73"/>
      <c r="Y22" s="77"/>
      <c r="Z22" s="74"/>
      <c r="AA22" s="73"/>
      <c r="AB22" s="74"/>
      <c r="AC22" s="73"/>
    </row>
    <row r="23" spans="1:29" ht="12" customHeight="1">
      <c r="A23" s="72" t="str">
        <f>IF(Input!C$39&gt;0,UPPER(Input!C$39),"Hide")</f>
        <v>DAVIESS COUNTY</v>
      </c>
      <c r="B23" s="78">
        <v>138</v>
      </c>
      <c r="C23" s="78"/>
      <c r="D23" s="78">
        <v>151</v>
      </c>
      <c r="E23" s="78"/>
      <c r="F23" s="78">
        <v>136</v>
      </c>
      <c r="G23" s="78"/>
      <c r="H23" s="78">
        <v>136</v>
      </c>
      <c r="I23" s="78"/>
      <c r="J23" s="78">
        <v>138</v>
      </c>
      <c r="K23" s="78"/>
      <c r="L23" s="78">
        <v>125</v>
      </c>
      <c r="M23" s="78"/>
      <c r="N23" s="78"/>
      <c r="O23" s="73">
        <f>(B23+D23+F23+L23)*0.1+(H23+J23)*0.05-N23</f>
        <v>68.7</v>
      </c>
      <c r="P23" s="73">
        <f>SUM(INT(B23*100000),INT(D23*100000),INT(F23*100000),INT(H23*50000),INT(J23*50000),INT(L23*100000),-(N23*1000000))</f>
        <v>68700000</v>
      </c>
      <c r="Q23" s="73">
        <f>IF(P23&gt;0,(RANK(P23,(P$7,P$9,P$11,P$13,P$15,P$17,P$19,P$21,P$23,P$25,P$27,P$29,P$31,P$33,P$35,P$37,P$39,P$41,P$43,P$45))),"")</f>
        <v>4</v>
      </c>
      <c r="R23" s="73">
        <f>B23+D23</f>
        <v>289</v>
      </c>
      <c r="S23" s="73">
        <f>IF(R23&gt;0,(RANK(R23,(R$7,R$9,R$11,R$13,R$15,R$17,R$19,R$21,R$23,R$25,R$27,R$29,R$31,R$33,R$35,R$37,R$39,R$41,R$43,R$45))),"")</f>
        <v>4</v>
      </c>
      <c r="T23" s="73">
        <f>H23+J23</f>
        <v>274</v>
      </c>
      <c r="U23" s="73">
        <f>IF(T23&gt;0,(RANK(T23,(T$7,T$9,T$11,T$13,T$15,T$17,T$19,T$21,T$23,T$25,T$27,T$29,T$31,T$33,T$35,T$37,T$39,T$41,T$43,T$45))),"")</f>
        <v>4</v>
      </c>
      <c r="V23" s="75">
        <f>IF((AND(P23&gt;0,R23&gt;0,T23&gt;0)),1000000-(Q23*10000+S23*100+U23),0)</f>
        <v>959596</v>
      </c>
      <c r="W23" s="76" t="str">
        <f>IF(O23&gt;=80,"I",IF(O23&gt;=60,"II",IF(O23&gt;=40,"III",IF(O23=0,"","IV"))))</f>
        <v>II</v>
      </c>
      <c r="X23" s="73">
        <f>IF(V23&gt;0,(RANK(V23,(V$7,V$9,V$11,V$13,V$15,V$17,V$19,V$21,V$23,V$25,V$27,V$29,V$31,V$33,V$35,V$37,V$39,V$41,V$43,V$45))),"")</f>
        <v>4</v>
      </c>
      <c r="Y23" s="77" t="str">
        <f t="shared" si="0"/>
        <v>DAVIESS COUNTY</v>
      </c>
      <c r="Z23" s="74"/>
      <c r="AA23" s="73">
        <f>IF(Z23&gt;0,(RANK(Z23,(Z$7,Z$9,Z$11,Z$13,Z$15,Z$17,Z$19,Z$21,Z$23,Z$25,Z$27,Z$29,Z$31,Z$33,Z$35,Z$37,Z$39,Z$41,Z$43,Z$45))),"")</f>
      </c>
      <c r="AB23" s="74"/>
      <c r="AC23" s="73">
        <f>IF(AB23&gt;0,(RANK(AB23,(AB$7,AB$9,AB$11,AB$13,AB$15,AB$17,AB$19,AB$21,AB$23,AB$25,AB$27,AB$29,AB$31,AB$33,AB$35,AB$37,AB$39,AB$41,AB$43,AB$45))),"")</f>
      </c>
    </row>
    <row r="24" spans="1:29" ht="12" customHeight="1">
      <c r="A24" s="72"/>
      <c r="B24" s="26">
        <f>IF(B23&gt;0,B23*0.1,"")</f>
        <v>13.8</v>
      </c>
      <c r="C24" s="25">
        <f>IF(B23&gt;0,(RANK(B23,(B$7,B$9,B$11,B$13,B$15,B$17,B$19,B$21,B$23,B$25,B$27,B$29,B$31,B$33,B$35,B$37,B$39,B$41,B$43,B$45))),"")</f>
        <v>7</v>
      </c>
      <c r="D24" s="26">
        <f>IF(D23&gt;0,D23*0.1,"")</f>
        <v>15.100000000000001</v>
      </c>
      <c r="E24" s="25">
        <f>IF(D23&gt;0,(RANK(D23,(D$7,D$9,D$11,D$13,D$15,D$17,D$19,D$21,D$23,D$25,D$27,D$29,D$31,D$33,D$35,D$37,D$39,D$41,D$43,D$45))),"")</f>
        <v>3</v>
      </c>
      <c r="F24" s="26">
        <f>IF(F23&gt;0,F23*0.1,"")</f>
        <v>13.600000000000001</v>
      </c>
      <c r="G24" s="25">
        <f>IF(F23&gt;0,(RANK(F23,(F$7,F$9,F$11,F$13,F$15,F$17,F$19,F$21,F$23,F$25,F$27,F$29,F$31,F$33,F$35,F$37,F$39,F$41,F$43,F$45))),"")</f>
        <v>6</v>
      </c>
      <c r="H24" s="26">
        <f>IF(H23&gt;0,H23*0.05,"")</f>
        <v>6.800000000000001</v>
      </c>
      <c r="I24" s="25">
        <f>IF(H23&gt;0,(RANK(H23,(H$7,H$9,H$11,H$13,H$15,H$17,H$19,H$21,H$23,H$25,H$27,H$29,H$31,H$33,H$35,H$37,H$39,H$41,H$43,H$45))),"")</f>
        <v>4</v>
      </c>
      <c r="J24" s="26">
        <f>IF(J23&gt;0,J23*0.05,"")</f>
        <v>6.9</v>
      </c>
      <c r="K24" s="25">
        <f>IF(J23&gt;0,(RANK(J23,(J$7,J$9,J$11,J$13,J$15,J$17,J$19,J$21,J$23,J$25,J$27,J$29,J$31,J$33,J$35,J$37,J$39,J$41,J$43,J$45))),"")</f>
        <v>4</v>
      </c>
      <c r="L24" s="26">
        <f>IF(L23&gt;0,L23*0.1,"")</f>
        <v>12.5</v>
      </c>
      <c r="M24" s="25">
        <f>IF(L23&gt;0,(RANK(L23,(L$7,L$9,L$11,L$13,L$15,L$17,L$19,L$21,L$23,L$25,L$27,L$29,L$31,L$33,L$35,L$37,L$39,L$41,L$43,L$45))),"")</f>
        <v>7</v>
      </c>
      <c r="N24" s="78"/>
      <c r="O24" s="73"/>
      <c r="P24" s="73"/>
      <c r="Q24" s="73"/>
      <c r="R24" s="73"/>
      <c r="S24" s="73"/>
      <c r="T24" s="73"/>
      <c r="U24" s="73"/>
      <c r="V24" s="75"/>
      <c r="W24" s="76"/>
      <c r="X24" s="73"/>
      <c r="Y24" s="77"/>
      <c r="Z24" s="74"/>
      <c r="AA24" s="73"/>
      <c r="AB24" s="74"/>
      <c r="AC24" s="73"/>
    </row>
    <row r="25" spans="1:29" ht="12" customHeight="1">
      <c r="A25" s="72" t="str">
        <f>IF(Input!C$40&gt;0,UPPER(Input!C$40),"Hide")</f>
        <v>MURRAY HIGH</v>
      </c>
      <c r="B25" s="78">
        <v>142</v>
      </c>
      <c r="C25" s="78"/>
      <c r="D25" s="78">
        <v>139</v>
      </c>
      <c r="E25" s="78"/>
      <c r="F25" s="78">
        <v>146</v>
      </c>
      <c r="G25" s="78"/>
      <c r="H25" s="78">
        <v>156</v>
      </c>
      <c r="I25" s="78"/>
      <c r="J25" s="78">
        <v>160</v>
      </c>
      <c r="K25" s="78"/>
      <c r="L25" s="78">
        <v>140</v>
      </c>
      <c r="M25" s="78"/>
      <c r="N25" s="78"/>
      <c r="O25" s="73">
        <f>(B25+D25+F25+L25)*0.1+(H25+J25)*0.05-N25</f>
        <v>72.5</v>
      </c>
      <c r="P25" s="73">
        <f>SUM(INT(B25*100000),INT(D25*100000),INT(F25*100000),INT(H25*50000),INT(J25*50000),INT(L25*100000),-(N25*1000000))</f>
        <v>72500000</v>
      </c>
      <c r="Q25" s="73">
        <f>IF(P25&gt;0,(RANK(P25,(P$7,P$9,P$11,P$13,P$15,P$17,P$19,P$21,P$23,P$25,P$27,P$29,P$31,P$33,P$35,P$37,P$39,P$41,P$43,P$45))),"")</f>
        <v>1</v>
      </c>
      <c r="R25" s="73">
        <f>B25+D25</f>
        <v>281</v>
      </c>
      <c r="S25" s="73">
        <f>IF(R25&gt;0,(RANK(R25,(R$7,R$9,R$11,R$13,R$15,R$17,R$19,R$21,R$23,R$25,R$27,R$29,R$31,R$33,R$35,R$37,R$39,R$41,R$43,R$45))),"")</f>
        <v>5</v>
      </c>
      <c r="T25" s="73">
        <f>H25+J25</f>
        <v>316</v>
      </c>
      <c r="U25" s="73">
        <f>IF(T25&gt;0,(RANK(T25,(T$7,T$9,T$11,T$13,T$15,T$17,T$19,T$21,T$23,T$25,T$27,T$29,T$31,T$33,T$35,T$37,T$39,T$41,T$43,T$45))),"")</f>
        <v>1</v>
      </c>
      <c r="V25" s="75">
        <f>IF((AND(P25&gt;0,R25&gt;0,T25&gt;0)),1000000-(Q25*10000+S25*100+U25),0)</f>
        <v>989499</v>
      </c>
      <c r="W25" s="76" t="str">
        <f>IF(O25&gt;=80,"I",IF(O25&gt;=60,"II",IF(O25&gt;=40,"III",IF(O25=0,"","IV"))))</f>
        <v>II</v>
      </c>
      <c r="X25" s="73">
        <f>IF(V25&gt;0,(RANK(V25,(V$7,V$9,V$11,V$13,V$15,V$17,V$19,V$21,V$23,V$25,V$27,V$29,V$31,V$33,V$35,V$37,V$39,V$41,V$43,V$45))),"")</f>
        <v>1</v>
      </c>
      <c r="Y25" s="77" t="str">
        <f>IF(A25&gt;0,A25,"")</f>
        <v>MURRAY HIGH</v>
      </c>
      <c r="Z25" s="74"/>
      <c r="AA25" s="73">
        <f>IF(Z25&gt;0,(RANK(Z25,(Z$7,Z$9,Z$11,Z$13,Z$15,Z$17,Z$19,Z$21,Z$23,Z$25,Z$27,Z$29,Z$31,Z$33,Z$35,Z$37,Z$39,Z$41,Z$43,Z$45))),"")</f>
      </c>
      <c r="AB25" s="74"/>
      <c r="AC25" s="73">
        <f>IF(AB25&gt;0,(RANK(AB25,(AB$7,AB$9,AB$11,AB$13,AB$15,AB$17,AB$19,AB$21,AB$23,AB$25,AB$27,AB$29,AB$31,AB$33,AB$35,AB$37,AB$39,AB$41,AB$43,AB$45))),"")</f>
      </c>
    </row>
    <row r="26" spans="1:29" ht="12" customHeight="1">
      <c r="A26" s="72"/>
      <c r="B26" s="26">
        <f>IF(B25&gt;0,B25*0.1,"")</f>
        <v>14.200000000000001</v>
      </c>
      <c r="C26" s="25">
        <f>IF(B25&gt;0,(RANK(B25,(B$7,B$9,B$11,B$13,B$15,B$17,B$19,B$21,B$23,B$25,B$27,B$29,B$31,B$33,B$35,B$37,B$39,B$41,B$43,B$45))),"")</f>
        <v>5</v>
      </c>
      <c r="D26" s="26">
        <f>IF(D25&gt;0,D25*0.1,"")</f>
        <v>13.9</v>
      </c>
      <c r="E26" s="25">
        <f>IF(D25&gt;0,(RANK(D25,(D$7,D$9,D$11,D$13,D$15,D$17,D$19,D$21,D$23,D$25,D$27,D$29,D$31,D$33,D$35,D$37,D$39,D$41,D$43,D$45))),"")</f>
        <v>5</v>
      </c>
      <c r="F26" s="26">
        <f>IF(F25&gt;0,F25*0.1,"")</f>
        <v>14.600000000000001</v>
      </c>
      <c r="G26" s="25">
        <f>IF(F25&gt;0,(RANK(F25,(F$7,F$9,F$11,F$13,F$15,F$17,F$19,F$21,F$23,F$25,F$27,F$29,F$31,F$33,F$35,F$37,F$39,F$41,F$43,F$45))),"")</f>
        <v>1</v>
      </c>
      <c r="H26" s="26">
        <f>IF(H25&gt;0,H25*0.05,"")</f>
        <v>7.800000000000001</v>
      </c>
      <c r="I26" s="25">
        <f>IF(H25&gt;0,(RANK(H25,(H$7,H$9,H$11,H$13,H$15,H$17,H$19,H$21,H$23,H$25,H$27,H$29,H$31,H$33,H$35,H$37,H$39,H$41,H$43,H$45))),"")</f>
        <v>1</v>
      </c>
      <c r="J26" s="26">
        <f>IF(J25&gt;0,J25*0.05,"")</f>
        <v>8</v>
      </c>
      <c r="K26" s="25">
        <f>IF(J25&gt;0,(RANK(J25,(J$7,J$9,J$11,J$13,J$15,J$17,J$19,J$21,J$23,J$25,J$27,J$29,J$31,J$33,J$35,J$37,J$39,J$41,J$43,J$45))),"")</f>
        <v>1</v>
      </c>
      <c r="L26" s="26">
        <f>IF(L25&gt;0,L25*0.1,"")</f>
        <v>14</v>
      </c>
      <c r="M26" s="25">
        <f>IF(L25&gt;0,(RANK(L25,(L$7,L$9,L$11,L$13,L$15,L$17,L$19,L$21,L$23,L$25,L$27,L$29,L$31,L$33,L$35,L$37,L$39,L$41,L$43,L$45))),"")</f>
        <v>1</v>
      </c>
      <c r="N26" s="78"/>
      <c r="O26" s="73"/>
      <c r="P26" s="73"/>
      <c r="Q26" s="73"/>
      <c r="R26" s="73"/>
      <c r="S26" s="73"/>
      <c r="T26" s="73"/>
      <c r="U26" s="73"/>
      <c r="V26" s="75"/>
      <c r="W26" s="76"/>
      <c r="X26" s="73"/>
      <c r="Y26" s="77"/>
      <c r="Z26" s="74"/>
      <c r="AA26" s="73"/>
      <c r="AB26" s="74"/>
      <c r="AC26" s="73"/>
    </row>
    <row r="27" spans="1:29" s="3" customFormat="1" ht="12" customHeight="1">
      <c r="A27" s="72" t="str">
        <f>IF(Input!C$41&gt;0,UPPER(Input!C$41),"Hide")</f>
        <v>CALLOWAY COUNTY</v>
      </c>
      <c r="B27" s="78">
        <v>139</v>
      </c>
      <c r="C27" s="78"/>
      <c r="D27" s="78">
        <v>153</v>
      </c>
      <c r="E27" s="78"/>
      <c r="F27" s="78">
        <v>128</v>
      </c>
      <c r="G27" s="78"/>
      <c r="H27" s="78">
        <v>132</v>
      </c>
      <c r="I27" s="78"/>
      <c r="J27" s="78">
        <v>134</v>
      </c>
      <c r="K27" s="78"/>
      <c r="L27" s="78">
        <v>118</v>
      </c>
      <c r="M27" s="78"/>
      <c r="N27" s="78"/>
      <c r="O27" s="73">
        <f>(B27+D27+F27+L27)*0.1+(H27+J27)*0.05-N27</f>
        <v>67.10000000000001</v>
      </c>
      <c r="P27" s="73">
        <f>SUM(INT(B27*100000),INT(D27*100000),INT(F27*100000),INT(H27*50000),INT(J27*50000),INT(L27*100000),-(N27*1000000))</f>
        <v>67100000</v>
      </c>
      <c r="Q27" s="73">
        <f>IF(P27&gt;0,(RANK(P27,(P$7,P$9,P$11,P$13,P$15,P$17,P$19,P$21,P$23,P$25,P$27,P$29,P$31,P$33,P$35,P$37,P$39,P$41,P$43,P$45))),"")</f>
        <v>6</v>
      </c>
      <c r="R27" s="73">
        <f>B27+D27</f>
        <v>292</v>
      </c>
      <c r="S27" s="73">
        <f>IF(R27&gt;0,(RANK(R27,(R$7,R$9,R$11,R$13,R$15,R$17,R$19,R$21,R$23,R$25,R$27,R$29,R$31,R$33,R$35,R$37,R$39,R$41,R$43,R$45))),"")</f>
        <v>3</v>
      </c>
      <c r="T27" s="73">
        <f>H27+J27</f>
        <v>266</v>
      </c>
      <c r="U27" s="73">
        <f>IF(T27&gt;0,(RANK(T27,(T$7,T$9,T$11,T$13,T$15,T$17,T$19,T$21,T$23,T$25,T$27,T$29,T$31,T$33,T$35,T$37,T$39,T$41,T$43,T$45))),"")</f>
        <v>5</v>
      </c>
      <c r="V27" s="75">
        <f>IF((AND(P27&gt;0,R27&gt;0,T27&gt;0)),1000000-(Q27*10000+S27*100+U27),0)</f>
        <v>939695</v>
      </c>
      <c r="W27" s="76" t="str">
        <f>IF(O27&gt;=80,"I",IF(O27&gt;=60,"II",IF(O27&gt;=40,"III",IF(O27=0,"","IV"))))</f>
        <v>II</v>
      </c>
      <c r="X27" s="73">
        <f>IF(V27&gt;0,(RANK(V27,(V$7,V$9,V$11,V$13,V$15,V$17,V$19,V$21,V$23,V$25,V$27,V$29,V$31,V$33,V$35,V$37,V$39,V$41,V$43,V$45))),"")</f>
        <v>6</v>
      </c>
      <c r="Y27" s="77" t="str">
        <f>IF(A27&gt;0,A27,"")</f>
        <v>CALLOWAY COUNTY</v>
      </c>
      <c r="Z27" s="74"/>
      <c r="AA27" s="73">
        <f>IF(Z27&gt;0,(RANK(Z27,(Z$7,Z$9,Z$11,Z$13,Z$15,Z$17,Z$19,Z$21,Z$23,Z$25,Z$27,Z$29,Z$31,Z$33,Z$35,Z$37,Z$39,Z$41,Z$43,Z$45))),"")</f>
      </c>
      <c r="AB27" s="74"/>
      <c r="AC27" s="73">
        <f>IF(AB27&gt;0,(RANK(AB27,(AB$7,AB$9,AB$11,AB$13,AB$15,AB$17,AB$19,AB$21,AB$23,AB$25,AB$27,AB$29,AB$31,AB$33,AB$35,AB$37,AB$39,AB$41,AB$43,AB$45))),"")</f>
      </c>
    </row>
    <row r="28" spans="1:29" s="3" customFormat="1" ht="12" customHeight="1">
      <c r="A28" s="72"/>
      <c r="B28" s="26">
        <f>IF(B27&gt;0,B27*0.1,"")</f>
        <v>13.9</v>
      </c>
      <c r="C28" s="25">
        <f>IF(B27&gt;0,(RANK(B27,(B$7,B$9,B$11,B$13,B$15,B$17,B$19,B$21,B$23,B$25,B$27,B$29,B$31,B$33,B$35,B$37,B$39,B$41,B$43,B$45))),"")</f>
        <v>6</v>
      </c>
      <c r="D28" s="26">
        <f>IF(D27&gt;0,D27*0.1,"")</f>
        <v>15.3</v>
      </c>
      <c r="E28" s="25">
        <f>IF(D27&gt;0,(RANK(D27,(D$7,D$9,D$11,D$13,D$15,D$17,D$19,D$21,D$23,D$25,D$27,D$29,D$31,D$33,D$35,D$37,D$39,D$41,D$43,D$45))),"")</f>
        <v>2</v>
      </c>
      <c r="F28" s="26">
        <f>IF(F27&gt;0,F27*0.1,"")</f>
        <v>12.8</v>
      </c>
      <c r="G28" s="25">
        <f>IF(F27&gt;0,(RANK(F27,(F$7,F$9,F$11,F$13,F$15,F$17,F$19,F$21,F$23,F$25,F$27,F$29,F$31,F$33,F$35,F$37,F$39,F$41,F$43,F$45))),"")</f>
        <v>7</v>
      </c>
      <c r="H28" s="26">
        <f>IF(H27&gt;0,H27*0.05,"")</f>
        <v>6.6000000000000005</v>
      </c>
      <c r="I28" s="25">
        <f>IF(H27&gt;0,(RANK(H27,(H$7,H$9,H$11,H$13,H$15,H$17,H$19,H$21,H$23,H$25,H$27,H$29,H$31,H$33,H$35,H$37,H$39,H$41,H$43,H$45))),"")</f>
        <v>5</v>
      </c>
      <c r="J28" s="26">
        <f>IF(J27&gt;0,J27*0.05,"")</f>
        <v>6.7</v>
      </c>
      <c r="K28" s="25">
        <f>IF(J27&gt;0,(RANK(J27,(J$7,J$9,J$11,J$13,J$15,J$17,J$19,J$21,J$23,J$25,J$27,J$29,J$31,J$33,J$35,J$37,J$39,J$41,J$43,J$45))),"")</f>
        <v>5</v>
      </c>
      <c r="L28" s="26">
        <f>IF(L27&gt;0,L27*0.1,"")</f>
        <v>11.8</v>
      </c>
      <c r="M28" s="25">
        <f>IF(L27&gt;0,(RANK(L27,(L$7,L$9,L$11,L$13,L$15,L$17,L$19,L$21,L$23,L$25,L$27,L$29,L$31,L$33,L$35,L$37,L$39,L$41,L$43,L$45))),"")</f>
        <v>9</v>
      </c>
      <c r="N28" s="78"/>
      <c r="O28" s="73"/>
      <c r="P28" s="73"/>
      <c r="Q28" s="73"/>
      <c r="R28" s="73"/>
      <c r="S28" s="73"/>
      <c r="T28" s="73"/>
      <c r="U28" s="73"/>
      <c r="V28" s="75"/>
      <c r="W28" s="76"/>
      <c r="X28" s="73"/>
      <c r="Y28" s="77"/>
      <c r="Z28" s="74"/>
      <c r="AA28" s="73"/>
      <c r="AB28" s="74"/>
      <c r="AC28" s="73"/>
    </row>
    <row r="29" spans="1:29" s="3" customFormat="1" ht="12" customHeight="1">
      <c r="A29" s="72" t="str">
        <f>IF(Input!C$42&gt;0,UPPER(Input!C$42),"Hide")</f>
        <v>MUHLENBERG COUNTY</v>
      </c>
      <c r="B29" s="78">
        <v>143</v>
      </c>
      <c r="C29" s="78"/>
      <c r="D29" s="78">
        <v>135</v>
      </c>
      <c r="E29" s="78"/>
      <c r="F29" s="78">
        <v>144</v>
      </c>
      <c r="G29" s="78"/>
      <c r="H29" s="78">
        <v>129</v>
      </c>
      <c r="I29" s="78"/>
      <c r="J29" s="78">
        <v>132</v>
      </c>
      <c r="K29" s="78"/>
      <c r="L29" s="78">
        <v>127</v>
      </c>
      <c r="M29" s="78"/>
      <c r="N29" s="78"/>
      <c r="O29" s="73">
        <f>(B29+D29+F29+L29)*0.1+(H29+J29)*0.05-N29</f>
        <v>67.95</v>
      </c>
      <c r="P29" s="73">
        <f>SUM(INT(B29*100000),INT(D29*100000),INT(F29*100000),INT(H29*50000),INT(J29*50000),INT(L29*100000),-(N29*1000000))</f>
        <v>67950000</v>
      </c>
      <c r="Q29" s="73">
        <f>IF(P29&gt;0,(RANK(P29,(P$7,P$9,P$11,P$13,P$15,P$17,P$19,P$21,P$23,P$25,P$27,P$29,P$31,P$33,P$35,P$37,P$39,P$41,P$43,P$45))),"")</f>
        <v>5</v>
      </c>
      <c r="R29" s="73">
        <f>B29+D29</f>
        <v>278</v>
      </c>
      <c r="S29" s="73">
        <f>IF(R29&gt;0,(RANK(R29,(R$7,R$9,R$11,R$13,R$15,R$17,R$19,R$21,R$23,R$25,R$27,R$29,R$31,R$33,R$35,R$37,R$39,R$41,R$43,R$45))),"")</f>
        <v>6</v>
      </c>
      <c r="T29" s="73">
        <f>H29+J29</f>
        <v>261</v>
      </c>
      <c r="U29" s="73">
        <f>IF(T29&gt;0,(RANK(T29,(T$7,T$9,T$11,T$13,T$15,T$17,T$19,T$21,T$23,T$25,T$27,T$29,T$31,T$33,T$35,T$37,T$39,T$41,T$43,T$45))),"")</f>
        <v>6</v>
      </c>
      <c r="V29" s="75">
        <f>IF((AND(P29&gt;0,R29&gt;0,T29&gt;0)),1000000-(Q29*10000+S29*100+U29),0)</f>
        <v>949394</v>
      </c>
      <c r="W29" s="76" t="str">
        <f>IF(O29&gt;=80,"I",IF(O29&gt;=60,"II",IF(O29&gt;=40,"III",IF(O29=0,"","IV"))))</f>
        <v>II</v>
      </c>
      <c r="X29" s="73">
        <f>IF(V29&gt;0,(RANK(V29,(V$7,V$9,V$11,V$13,V$15,V$17,V$19,V$21,V$23,V$25,V$27,V$29,V$31,V$33,V$35,V$37,V$39,V$41,V$43,V$45))),"")</f>
        <v>5</v>
      </c>
      <c r="Y29" s="77" t="str">
        <f>IF(A29&gt;0,A29,"")</f>
        <v>MUHLENBERG COUNTY</v>
      </c>
      <c r="Z29" s="74"/>
      <c r="AA29" s="73">
        <f>IF(Z29&gt;0,(RANK(Z29,(Z$7,Z$9,Z$11,Z$13,Z$15,Z$17,Z$19,Z$21,Z$23,Z$25,Z$27,Z$29,Z$31,Z$33,Z$35,Z$37,Z$39,Z$41,Z$43,Z$45))),"")</f>
      </c>
      <c r="AB29" s="74"/>
      <c r="AC29" s="73">
        <f>IF(AB29&gt;0,(RANK(AB29,(AB$7,AB$9,AB$11,AB$13,AB$15,AB$17,AB$19,AB$21,AB$23,AB$25,AB$27,AB$29,AB$31,AB$33,AB$35,AB$37,AB$39,AB$41,AB$43,AB$45))),"")</f>
      </c>
    </row>
    <row r="30" spans="1:29" s="3" customFormat="1" ht="12" customHeight="1">
      <c r="A30" s="72"/>
      <c r="B30" s="26">
        <f>IF(B29&gt;0,B29*0.1,"")</f>
        <v>14.3</v>
      </c>
      <c r="C30" s="25">
        <f>IF(B29&gt;0,(RANK(B29,(B$7,B$9,B$11,B$13,B$15,B$17,B$19,B$21,B$23,B$25,B$27,B$29,B$31,B$33,B$35,B$37,B$39,B$41,B$43,B$45))),"")</f>
        <v>3</v>
      </c>
      <c r="D30" s="26">
        <f>IF(D29&gt;0,D29*0.1,"")</f>
        <v>13.5</v>
      </c>
      <c r="E30" s="25">
        <f>IF(D29&gt;0,(RANK(D29,(D$7,D$9,D$11,D$13,D$15,D$17,D$19,D$21,D$23,D$25,D$27,D$29,D$31,D$33,D$35,D$37,D$39,D$41,D$43,D$45))),"")</f>
        <v>6</v>
      </c>
      <c r="F30" s="26">
        <f>IF(F29&gt;0,F29*0.1,"")</f>
        <v>14.4</v>
      </c>
      <c r="G30" s="25">
        <f>IF(F29&gt;0,(RANK(F29,(F$7,F$9,F$11,F$13,F$15,F$17,F$19,F$21,F$23,F$25,F$27,F$29,F$31,F$33,F$35,F$37,F$39,F$41,F$43,F$45))),"")</f>
        <v>3</v>
      </c>
      <c r="H30" s="26">
        <f>IF(H29&gt;0,H29*0.05,"")</f>
        <v>6.45</v>
      </c>
      <c r="I30" s="25">
        <f>IF(H29&gt;0,(RANK(H29,(H$7,H$9,H$11,H$13,H$15,H$17,H$19,H$21,H$23,H$25,H$27,H$29,H$31,H$33,H$35,H$37,H$39,H$41,H$43,H$45))),"")</f>
        <v>6</v>
      </c>
      <c r="J30" s="26">
        <f>IF(J29&gt;0,J29*0.05,"")</f>
        <v>6.6000000000000005</v>
      </c>
      <c r="K30" s="25">
        <f>IF(J29&gt;0,(RANK(J29,(J$7,J$9,J$11,J$13,J$15,J$17,J$19,J$21,J$23,J$25,J$27,J$29,J$31,J$33,J$35,J$37,J$39,J$41,J$43,J$45))),"")</f>
        <v>6</v>
      </c>
      <c r="L30" s="26">
        <f>IF(L29&gt;0,L29*0.1,"")</f>
        <v>12.700000000000001</v>
      </c>
      <c r="M30" s="25">
        <f>IF(L29&gt;0,(RANK(L29,(L$7,L$9,L$11,L$13,L$15,L$17,L$19,L$21,L$23,L$25,L$27,L$29,L$31,L$33,L$35,L$37,L$39,L$41,L$43,L$45))),"")</f>
        <v>6</v>
      </c>
      <c r="N30" s="78"/>
      <c r="O30" s="73"/>
      <c r="P30" s="73"/>
      <c r="Q30" s="73"/>
      <c r="R30" s="73"/>
      <c r="S30" s="73"/>
      <c r="T30" s="73"/>
      <c r="U30" s="73"/>
      <c r="V30" s="75"/>
      <c r="W30" s="76"/>
      <c r="X30" s="73"/>
      <c r="Y30" s="77"/>
      <c r="Z30" s="74"/>
      <c r="AA30" s="73"/>
      <c r="AB30" s="74"/>
      <c r="AC30" s="73"/>
    </row>
    <row r="31" spans="1:29" s="3" customFormat="1" ht="12" customHeight="1">
      <c r="A31" s="72" t="str">
        <f>IF(Input!C$43&gt;0,UPPER(Input!C$43),"Hide")</f>
        <v>MADISONVILLE NORTH HOPKINS</v>
      </c>
      <c r="B31" s="78">
        <v>146</v>
      </c>
      <c r="C31" s="78"/>
      <c r="D31" s="78">
        <v>159</v>
      </c>
      <c r="E31" s="78"/>
      <c r="F31" s="78">
        <v>145</v>
      </c>
      <c r="G31" s="78"/>
      <c r="H31" s="78">
        <v>142</v>
      </c>
      <c r="I31" s="78"/>
      <c r="J31" s="78">
        <v>140</v>
      </c>
      <c r="K31" s="78"/>
      <c r="L31" s="78">
        <v>132</v>
      </c>
      <c r="M31" s="78"/>
      <c r="N31" s="78"/>
      <c r="O31" s="73">
        <f>(B31+D31+F31+L31)*0.1+(H31+J31)*0.05-N31</f>
        <v>72.30000000000001</v>
      </c>
      <c r="P31" s="73">
        <f>SUM(INT(B31*100000),INT(D31*100000),INT(F31*100000),INT(H31*50000),INT(J31*50000),INT(L31*100000),-(N31*1000000))</f>
        <v>72300000</v>
      </c>
      <c r="Q31" s="73">
        <f>IF(P31&gt;0,(RANK(P31,(P$7,P$9,P$11,P$13,P$15,P$17,P$19,P$21,P$23,P$25,P$27,P$29,P$31,P$33,P$35,P$37,P$39,P$41,P$43,P$45))),"")</f>
        <v>2</v>
      </c>
      <c r="R31" s="73">
        <f>B31+D31</f>
        <v>305</v>
      </c>
      <c r="S31" s="73">
        <f>IF(R31&gt;0,(RANK(R31,(R$7,R$9,R$11,R$13,R$15,R$17,R$19,R$21,R$23,R$25,R$27,R$29,R$31,R$33,R$35,R$37,R$39,R$41,R$43,R$45))),"")</f>
        <v>1</v>
      </c>
      <c r="T31" s="73">
        <f>H31+J31</f>
        <v>282</v>
      </c>
      <c r="U31" s="73">
        <f>IF(T31&gt;0,(RANK(T31,(T$7,T$9,T$11,T$13,T$15,T$17,T$19,T$21,T$23,T$25,T$27,T$29,T$31,T$33,T$35,T$37,T$39,T$41,T$43,T$45))),"")</f>
        <v>3</v>
      </c>
      <c r="V31" s="75">
        <f>IF((AND(P31&gt;0,R31&gt;0,T31&gt;0)),1000000-(Q31*10000+S31*100+U31),0)</f>
        <v>979897</v>
      </c>
      <c r="W31" s="76" t="str">
        <f>IF(O31&gt;=80,"I",IF(O31&gt;=60,"II",IF(O31&gt;=40,"III",IF(O31=0,"","IV"))))</f>
        <v>II</v>
      </c>
      <c r="X31" s="73">
        <f>IF(V31&gt;0,(RANK(V31,(V$7,V$9,V$11,V$13,V$15,V$17,V$19,V$21,V$23,V$25,V$27,V$29,V$31,V$33,V$35,V$37,V$39,V$41,V$43,V$45))),"")</f>
        <v>2</v>
      </c>
      <c r="Y31" s="77" t="str">
        <f>IF(A31&gt;0,A31,"")</f>
        <v>MADISONVILLE NORTH HOPKINS</v>
      </c>
      <c r="Z31" s="74"/>
      <c r="AA31" s="73">
        <f>IF(Z31&gt;0,(RANK(Z31,(Z$7,Z$9,Z$11,Z$13,Z$15,Z$17,Z$19,Z$21,Z$23,Z$25,Z$27,Z$29,Z$31,Z$33,Z$35,Z$37,Z$39,Z$41,Z$43,Z$45))),"")</f>
      </c>
      <c r="AB31" s="74"/>
      <c r="AC31" s="73">
        <f>IF(AB31&gt;0,(RANK(AB31,(AB$7,AB$9,AB$11,AB$13,AB$15,AB$17,AB$19,AB$21,AB$23,AB$25,AB$27,AB$29,AB$31,AB$33,AB$35,AB$37,AB$39,AB$41,AB$43,AB$45))),"")</f>
      </c>
    </row>
    <row r="32" spans="1:29" s="3" customFormat="1" ht="12" customHeight="1">
      <c r="A32" s="72"/>
      <c r="B32" s="26">
        <f>IF(B31&gt;0,B31*0.1,"")</f>
        <v>14.600000000000001</v>
      </c>
      <c r="C32" s="25">
        <f>IF(B31&gt;0,(RANK(B31,(B$7,B$9,B$11,B$13,B$15,B$17,B$19,B$21,B$23,B$25,B$27,B$29,B$31,B$33,B$35,B$37,B$39,B$41,B$43,B$45))),"")</f>
        <v>2</v>
      </c>
      <c r="D32" s="26">
        <f>IF(D31&gt;0,D31*0.1,"")</f>
        <v>15.9</v>
      </c>
      <c r="E32" s="25">
        <f>IF(D31&gt;0,(RANK(D31,(D$7,D$9,D$11,D$13,D$15,D$17,D$19,D$21,D$23,D$25,D$27,D$29,D$31,D$33,D$35,D$37,D$39,D$41,D$43,D$45))),"")</f>
        <v>1</v>
      </c>
      <c r="F32" s="26">
        <f>IF(F31&gt;0,F31*0.1,"")</f>
        <v>14.5</v>
      </c>
      <c r="G32" s="25">
        <f>IF(F31&gt;0,(RANK(F31,(F$7,F$9,F$11,F$13,F$15,F$17,F$19,F$21,F$23,F$25,F$27,F$29,F$31,F$33,F$35,F$37,F$39,F$41,F$43,F$45))),"")</f>
        <v>2</v>
      </c>
      <c r="H32" s="26">
        <f>IF(H31&gt;0,H31*0.05,"")</f>
        <v>7.1000000000000005</v>
      </c>
      <c r="I32" s="25">
        <f>IF(H31&gt;0,(RANK(H31,(H$7,H$9,H$11,H$13,H$15,H$17,H$19,H$21,H$23,H$25,H$27,H$29,H$31,H$33,H$35,H$37,H$39,H$41,H$43,H$45))),"")</f>
        <v>3</v>
      </c>
      <c r="J32" s="26">
        <f>IF(J31&gt;0,J31*0.05,"")</f>
        <v>7</v>
      </c>
      <c r="K32" s="25">
        <f>IF(J31&gt;0,(RANK(J31,(J$7,J$9,J$11,J$13,J$15,J$17,J$19,J$21,J$23,J$25,J$27,J$29,J$31,J$33,J$35,J$37,J$39,J$41,J$43,J$45))),"")</f>
        <v>3</v>
      </c>
      <c r="L32" s="26">
        <f>IF(L31&gt;0,L31*0.1,"")</f>
        <v>13.200000000000001</v>
      </c>
      <c r="M32" s="25">
        <f>IF(L31&gt;0,(RANK(L31,(L$7,L$9,L$11,L$13,L$15,L$17,L$19,L$21,L$23,L$25,L$27,L$29,L$31,L$33,L$35,L$37,L$39,L$41,L$43,L$45))),"")</f>
        <v>3</v>
      </c>
      <c r="N32" s="78"/>
      <c r="O32" s="73"/>
      <c r="P32" s="73"/>
      <c r="Q32" s="73"/>
      <c r="R32" s="73"/>
      <c r="S32" s="73"/>
      <c r="T32" s="73"/>
      <c r="U32" s="73"/>
      <c r="V32" s="75"/>
      <c r="W32" s="76"/>
      <c r="X32" s="73"/>
      <c r="Y32" s="77"/>
      <c r="Z32" s="74"/>
      <c r="AA32" s="73"/>
      <c r="AB32" s="74"/>
      <c r="AC32" s="73"/>
    </row>
    <row r="33" spans="1:29" s="3" customFormat="1" ht="12" customHeight="1">
      <c r="A33" s="72" t="str">
        <f>IF(Input!C$44&gt;0,UPPER(Input!C$44),"Hide")</f>
        <v>BARREN COUNTY</v>
      </c>
      <c r="B33" s="78">
        <v>147</v>
      </c>
      <c r="C33" s="78"/>
      <c r="D33" s="78">
        <v>148</v>
      </c>
      <c r="E33" s="78"/>
      <c r="F33" s="78">
        <v>143</v>
      </c>
      <c r="G33" s="78"/>
      <c r="H33" s="78">
        <v>145</v>
      </c>
      <c r="I33" s="78"/>
      <c r="J33" s="78">
        <v>153</v>
      </c>
      <c r="K33" s="78"/>
      <c r="L33" s="78">
        <v>136</v>
      </c>
      <c r="M33" s="78"/>
      <c r="N33" s="78"/>
      <c r="O33" s="73">
        <f>(B33+D33+F33+L33)*0.1+(H33+J33)*0.05-N33</f>
        <v>72.30000000000001</v>
      </c>
      <c r="P33" s="73">
        <f>SUM(INT(B33*100000),INT(D33*100000),INT(F33*100000),INT(H33*50000),INT(J33*50000),INT(L33*100000),-(N33*1000000))</f>
        <v>72300000</v>
      </c>
      <c r="Q33" s="73">
        <f>IF(P33&gt;0,(RANK(P33,(P$7,P$9,P$11,P$13,P$15,P$17,P$19,P$21,P$23,P$25,P$27,P$29,P$31,P$33,P$35,P$37,P$39,P$41,P$43,P$45))),"")</f>
        <v>2</v>
      </c>
      <c r="R33" s="73">
        <f>B33+D33</f>
        <v>295</v>
      </c>
      <c r="S33" s="73">
        <f>IF(R33&gt;0,(RANK(R33,(R$7,R$9,R$11,R$13,R$15,R$17,R$19,R$21,R$23,R$25,R$27,R$29,R$31,R$33,R$35,R$37,R$39,R$41,R$43,R$45))),"")</f>
        <v>2</v>
      </c>
      <c r="T33" s="73">
        <f>H33+J33</f>
        <v>298</v>
      </c>
      <c r="U33" s="73">
        <f>IF(T33&gt;0,(RANK(T33,(T$7,T$9,T$11,T$13,T$15,T$17,T$19,T$21,T$23,T$25,T$27,T$29,T$31,T$33,T$35,T$37,T$39,T$41,T$43,T$45))),"")</f>
        <v>2</v>
      </c>
      <c r="V33" s="75">
        <f>IF((AND(P33&gt;0,R33&gt;0,T33&gt;0)),1000000-(Q33*10000+S33*100+U33),0)</f>
        <v>979798</v>
      </c>
      <c r="W33" s="76" t="str">
        <f>IF(O33&gt;=80,"I",IF(O33&gt;=60,"II",IF(O33&gt;=40,"III",IF(O33=0,"","IV"))))</f>
        <v>II</v>
      </c>
      <c r="X33" s="73">
        <f>IF(V33&gt;0,(RANK(V33,(V$7,V$9,V$11,V$13,V$15,V$17,V$19,V$21,V$23,V$25,V$27,V$29,V$31,V$33,V$35,V$37,V$39,V$41,V$43,V$45))),"")</f>
        <v>3</v>
      </c>
      <c r="Y33" s="77" t="str">
        <f>IF(A33&gt;0,A33,"")</f>
        <v>BARREN COUNTY</v>
      </c>
      <c r="Z33" s="74"/>
      <c r="AA33" s="73">
        <f>IF(Z33&gt;0,(RANK(Z33,(Z$7,Z$9,Z$11,Z$13,Z$15,Z$17,Z$19,Z$21,Z$23,Z$25,Z$27,Z$29,Z$31,Z$33,Z$35,Z$37,Z$39,Z$41,Z$43,Z$45))),"")</f>
      </c>
      <c r="AB33" s="74"/>
      <c r="AC33" s="73">
        <f>IF(AB33&gt;0,(RANK(AB33,(AB$7,AB$9,AB$11,AB$13,AB$15,AB$17,AB$19,AB$21,AB$23,AB$25,AB$27,AB$29,AB$31,AB$33,AB$35,AB$37,AB$39,AB$41,AB$43,AB$45))),"")</f>
      </c>
    </row>
    <row r="34" spans="1:29" s="3" customFormat="1" ht="12" customHeight="1">
      <c r="A34" s="72"/>
      <c r="B34" s="26">
        <f>IF(B33&gt;0,B33*0.1,"")</f>
        <v>14.700000000000001</v>
      </c>
      <c r="C34" s="25">
        <f>IF(B33&gt;0,(RANK(B33,(B$7,B$9,B$11,B$13,B$15,B$17,B$19,B$21,B$23,B$25,B$27,B$29,B$31,B$33,B$35,B$37,B$39,B$41,B$43,B$45))),"")</f>
        <v>1</v>
      </c>
      <c r="D34" s="26">
        <f>IF(D33&gt;0,D33*0.1,"")</f>
        <v>14.8</v>
      </c>
      <c r="E34" s="25">
        <f>IF(D33&gt;0,(RANK(D33,(D$7,D$9,D$11,D$13,D$15,D$17,D$19,D$21,D$23,D$25,D$27,D$29,D$31,D$33,D$35,D$37,D$39,D$41,D$43,D$45))),"")</f>
        <v>4</v>
      </c>
      <c r="F34" s="26">
        <f>IF(F33&gt;0,F33*0.1,"")</f>
        <v>14.3</v>
      </c>
      <c r="G34" s="25">
        <f>IF(F33&gt;0,(RANK(F33,(F$7,F$9,F$11,F$13,F$15,F$17,F$19,F$21,F$23,F$25,F$27,F$29,F$31,F$33,F$35,F$37,F$39,F$41,F$43,F$45))),"")</f>
        <v>4</v>
      </c>
      <c r="H34" s="26">
        <f>IF(H33&gt;0,H33*0.05,"")</f>
        <v>7.25</v>
      </c>
      <c r="I34" s="25">
        <f>IF(H33&gt;0,(RANK(H33,(H$7,H$9,H$11,H$13,H$15,H$17,H$19,H$21,H$23,H$25,H$27,H$29,H$31,H$33,H$35,H$37,H$39,H$41,H$43,H$45))),"")</f>
        <v>2</v>
      </c>
      <c r="J34" s="26">
        <f>IF(J33&gt;0,J33*0.05,"")</f>
        <v>7.65</v>
      </c>
      <c r="K34" s="25">
        <f>IF(J33&gt;0,(RANK(J33,(J$7,J$9,J$11,J$13,J$15,J$17,J$19,J$21,J$23,J$25,J$27,J$29,J$31,J$33,J$35,J$37,J$39,J$41,J$43,J$45))),"")</f>
        <v>2</v>
      </c>
      <c r="L34" s="26">
        <f>IF(L33&gt;0,L33*0.1,"")</f>
        <v>13.600000000000001</v>
      </c>
      <c r="M34" s="25">
        <f>IF(L33&gt;0,(RANK(L33,(L$7,L$9,L$11,L$13,L$15,L$17,L$19,L$21,L$23,L$25,L$27,L$29,L$31,L$33,L$35,L$37,L$39,L$41,L$43,L$45))),"")</f>
        <v>2</v>
      </c>
      <c r="N34" s="78"/>
      <c r="O34" s="73"/>
      <c r="P34" s="73"/>
      <c r="Q34" s="73"/>
      <c r="R34" s="73"/>
      <c r="S34" s="73"/>
      <c r="T34" s="73"/>
      <c r="U34" s="73"/>
      <c r="V34" s="75"/>
      <c r="W34" s="76"/>
      <c r="X34" s="73"/>
      <c r="Y34" s="77"/>
      <c r="Z34" s="74"/>
      <c r="AA34" s="73"/>
      <c r="AB34" s="74"/>
      <c r="AC34" s="73"/>
    </row>
    <row r="35" spans="1:29" s="3" customFormat="1" ht="12" customHeight="1" hidden="1">
      <c r="A35" s="72" t="str">
        <f>IF(Input!C$45&gt;0,UPPER(Input!C$45),"Hide")</f>
        <v>Hide</v>
      </c>
      <c r="B35" s="78"/>
      <c r="C35" s="78"/>
      <c r="D35" s="78"/>
      <c r="E35" s="78"/>
      <c r="F35" s="78"/>
      <c r="G35" s="78"/>
      <c r="H35" s="78"/>
      <c r="I35" s="78"/>
      <c r="J35" s="78"/>
      <c r="K35" s="78"/>
      <c r="L35" s="78"/>
      <c r="M35" s="78"/>
      <c r="N35" s="78"/>
      <c r="O35" s="73">
        <f>(B35+D35+F35+L35)*0.1+(H35+J35)*0.05-N35</f>
        <v>0</v>
      </c>
      <c r="P35" s="73">
        <f>SUM(INT(B35*100000),INT(D35*100000),INT(F35*100000),INT(H35*50000),INT(J35*50000),INT(L35*100000),-(N35*1000000))</f>
        <v>0</v>
      </c>
      <c r="Q35" s="73">
        <f>IF(P35&gt;0,(RANK(P35,(P$7,P$9,P$11,P$13,P$15,P$17,P$19,P$21,P$23,P$25,P$27,P$29,P$31,P$33,P$35,P$37,P$39,P$41,P$43,P$45))),"")</f>
      </c>
      <c r="R35" s="73">
        <f>B35+D35</f>
        <v>0</v>
      </c>
      <c r="S35" s="73">
        <f>IF(R35&gt;0,(RANK(R35,(R$7,R$9,R$11,R$13,R$15,R$17,R$19,R$21,R$23,R$25,R$27,R$29,R$31,R$33,R$35,R$37,R$39,R$41,R$43,R$45))),"")</f>
      </c>
      <c r="T35" s="73">
        <f>H35+J35</f>
        <v>0</v>
      </c>
      <c r="U35" s="73">
        <f>IF(T35&gt;0,(RANK(T35,(T$7,T$9,T$11,T$13,T$15,T$17,T$19,T$21,T$23,T$25,T$27,T$29,T$31,T$33,T$35,T$37,T$39,T$41,T$43,T$45))),"")</f>
      </c>
      <c r="V35" s="75">
        <f>IF((AND(P35&gt;0,R35&gt;0,T35&gt;0)),1000000-(Q35*10000+S35*100+U35),0)</f>
        <v>0</v>
      </c>
      <c r="W35" s="76">
        <f>IF(O35&gt;=80,"I",IF(O35&gt;=60,"II",IF(O35&gt;=40,"III",IF(O35=0,"","IV"))))</f>
      </c>
      <c r="X35" s="73">
        <f>IF(V35&gt;0,(RANK(V35,(V$7,V$9,V$11,V$13,V$15,V$17,V$19,V$21,V$23,V$25,V$27,V$29,V$31,V$33,V$35,V$37,V$39,V$41,V$43,V$45))),"")</f>
      </c>
      <c r="Y35" s="77" t="str">
        <f>IF(A35&gt;0,A35,"")</f>
        <v>Hide</v>
      </c>
      <c r="Z35" s="74"/>
      <c r="AA35" s="73">
        <f>IF(Z35&gt;0,(RANK(Z35,(Z$7,Z$9,Z$11,Z$13,Z$15,Z$17,Z$19,Z$21,Z$23,Z$25,Z$27,Z$29,Z$31,Z$33,Z$35,Z$37,Z$39,Z$41,Z$43,Z$45))),"")</f>
      </c>
      <c r="AB35" s="74"/>
      <c r="AC35" s="73">
        <f>IF(AB35&gt;0,(RANK(AB35,(AB$7,AB$9,AB$11,AB$13,AB$15,AB$17,AB$19,AB$21,AB$23,AB$25,AB$27,AB$29,AB$31,AB$33,AB$35,AB$37,AB$39,AB$41,AB$43,AB$45))),"")</f>
      </c>
    </row>
    <row r="36" spans="1:29" s="3" customFormat="1" ht="12" customHeight="1" hidden="1">
      <c r="A36" s="72"/>
      <c r="B36" s="26">
        <f>IF(B35&gt;0,B35*0.1,"")</f>
      </c>
      <c r="C36" s="25">
        <f>IF(B35&gt;0,(RANK(B35,(B$7,B$9,B$11,B$13,B$15,B$17,B$19,B$21,B$23,B$25,B$27,B$29,B$31,B$33,B$35,B$37,B$39,B$41,B$43,B$45))),"")</f>
      </c>
      <c r="D36" s="26">
        <f>IF(D35&gt;0,D35*0.1,"")</f>
      </c>
      <c r="E36" s="25">
        <f>IF(D35&gt;0,(RANK(D35,(D$7,D$9,D$11,D$13,D$15,D$17,D$19,D$21,D$23,D$25,D$27,D$29,D$31,D$33,D$35,D$37,D$39,D$41,D$43,D$45))),"")</f>
      </c>
      <c r="F36" s="26">
        <f>IF(F35&gt;0,F35*0.1,"")</f>
      </c>
      <c r="G36" s="25">
        <f>IF(F35&gt;0,(RANK(F35,(F$7,F$9,F$11,F$13,F$15,F$17,F$19,F$21,F$23,F$25,F$27,F$29,F$31,F$33,F$35,F$37,F$39,F$41,F$43,F$45))),"")</f>
      </c>
      <c r="H36" s="26">
        <f>IF(H35&gt;0,H35*0.05,"")</f>
      </c>
      <c r="I36" s="25">
        <f>IF(H35&gt;0,(RANK(H35,(H$7,H$9,H$11,H$13,H$15,H$17,H$19,H$21,H$23,H$25,H$27,H$29,H$31,H$33,H$35,H$37,H$39,H$41,H$43,H$45))),"")</f>
      </c>
      <c r="J36" s="26">
        <f>IF(J35&gt;0,J35*0.05,"")</f>
      </c>
      <c r="K36" s="25">
        <f>IF(J35&gt;0,(RANK(J35,(J$7,J$9,J$11,J$13,J$15,J$17,J$19,J$21,J$23,J$25,J$27,J$29,J$31,J$33,J$35,J$37,J$39,J$41,J$43,J$45))),"")</f>
      </c>
      <c r="L36" s="26">
        <f>IF(L35&gt;0,L35*0.1,"")</f>
      </c>
      <c r="M36" s="25">
        <f>IF(L35&gt;0,(RANK(L35,(L$7,L$9,L$11,L$13,L$15,L$17,L$19,L$21,L$23,L$25,L$27,L$29,L$31,L$33,L$35,L$37,L$39,L$41,L$43,L$45))),"")</f>
      </c>
      <c r="N36" s="78"/>
      <c r="O36" s="73"/>
      <c r="P36" s="73"/>
      <c r="Q36" s="73"/>
      <c r="R36" s="73"/>
      <c r="S36" s="73"/>
      <c r="T36" s="73"/>
      <c r="U36" s="73"/>
      <c r="V36" s="75"/>
      <c r="W36" s="76"/>
      <c r="X36" s="73"/>
      <c r="Y36" s="77"/>
      <c r="Z36" s="74"/>
      <c r="AA36" s="73"/>
      <c r="AB36" s="74"/>
      <c r="AC36" s="73"/>
    </row>
    <row r="37" spans="1:29" s="3" customFormat="1" ht="12" customHeight="1" hidden="1">
      <c r="A37" s="72" t="str">
        <f>IF(Input!C$46&gt;0,UPPER(Input!C$46),"Hide")</f>
        <v>Hide</v>
      </c>
      <c r="B37" s="78"/>
      <c r="C37" s="78"/>
      <c r="D37" s="78"/>
      <c r="E37" s="78"/>
      <c r="F37" s="78"/>
      <c r="G37" s="78"/>
      <c r="H37" s="78"/>
      <c r="I37" s="78"/>
      <c r="J37" s="78"/>
      <c r="K37" s="78"/>
      <c r="L37" s="78"/>
      <c r="M37" s="78"/>
      <c r="N37" s="78"/>
      <c r="O37" s="73">
        <f>(B37+D37+F37+L37)*0.1+(H37+J37)*0.05-N37</f>
        <v>0</v>
      </c>
      <c r="P37" s="73">
        <f>SUM(INT(B37*100000),INT(D37*100000),INT(F37*100000),INT(H37*50000),INT(J37*50000),INT(L37*100000),-(N37*1000000))</f>
        <v>0</v>
      </c>
      <c r="Q37" s="73">
        <f>IF(P37&gt;0,(RANK(P37,(P$7,P$9,P$11,P$13,P$15,P$17,P$19,P$21,P$23,P$25,P$27,P$29,P$31,P$33,P$35,P$37,P$39,P$41,P$43,P$45))),"")</f>
      </c>
      <c r="R37" s="73">
        <f>B37+D37</f>
        <v>0</v>
      </c>
      <c r="S37" s="73">
        <f>IF(R37&gt;0,(RANK(R37,(R$7,R$9,R$11,R$13,R$15,R$17,R$19,R$21,R$23,R$25,R$27,R$29,R$31,R$33,R$35,R$37,R$39,R$41,R$43,R$45))),"")</f>
      </c>
      <c r="T37" s="73">
        <f>H37+J37</f>
        <v>0</v>
      </c>
      <c r="U37" s="73">
        <f>IF(T37&gt;0,(RANK(T37,(T$7,T$9,T$11,T$13,T$15,T$17,T$19,T$21,T$23,T$25,T$27,T$29,T$31,T$33,T$35,T$37,T$39,T$41,T$43,T$45))),"")</f>
      </c>
      <c r="V37" s="75">
        <f>IF((AND(P37&gt;0,R37&gt;0,T37&gt;0)),1000000-(Q37*10000+S37*100+U37),0)</f>
        <v>0</v>
      </c>
      <c r="W37" s="76">
        <f>IF(O37&gt;=80,"I",IF(O37&gt;=60,"II",IF(O37&gt;=40,"III",IF(O37=0,"","IV"))))</f>
      </c>
      <c r="X37" s="73">
        <f>IF(V37&gt;0,(RANK(V37,(V$7,V$9,V$11,V$13,V$15,V$17,V$19,V$21,V$23,V$25,V$27,V$29,V$31,V$33,V$35,V$37,V$39,V$41,V$43,V$45))),"")</f>
      </c>
      <c r="Y37" s="77" t="str">
        <f>IF(A37&gt;0,A37,"")</f>
        <v>Hide</v>
      </c>
      <c r="Z37" s="74"/>
      <c r="AA37" s="73">
        <f>IF(Z37&gt;0,(RANK(Z37,(Z$7,Z$9,Z$11,Z$13,Z$15,Z$17,Z$19,Z$21,Z$23,Z$25,Z$27,Z$29,Z$31,Z$33,Z$35,Z$37,Z$39,Z$41,Z$43,Z$45))),"")</f>
      </c>
      <c r="AB37" s="74"/>
      <c r="AC37" s="73">
        <f>IF(AB37&gt;0,(RANK(AB37,(AB$7,AB$9,AB$11,AB$13,AB$15,AB$17,AB$19,AB$21,AB$23,AB$25,AB$27,AB$29,AB$31,AB$33,AB$35,AB$37,AB$39,AB$41,AB$43,AB$45))),"")</f>
      </c>
    </row>
    <row r="38" spans="1:29" ht="12" customHeight="1" hidden="1">
      <c r="A38" s="72"/>
      <c r="B38" s="26">
        <f>IF(B37&gt;0,B37*0.1,"")</f>
      </c>
      <c r="C38" s="25">
        <f>IF(B37&gt;0,(RANK(B37,(B$7,B$9,B$11,B$13,B$15,B$17,B$19,B$21,B$23,B$25,B$27,B$29,B$31,B$33,B$35,B$37,B$39,B$41,B$43,B$45))),"")</f>
      </c>
      <c r="D38" s="26">
        <f>IF(D37&gt;0,D37*0.1,"")</f>
      </c>
      <c r="E38" s="25">
        <f>IF(D37&gt;0,(RANK(D37,(D$7,D$9,D$11,D$13,D$15,D$17,D$19,D$21,D$23,D$25,D$27,D$29,D$31,D$33,D$35,D$37,D$39,D$41,D$43,D$45))),"")</f>
      </c>
      <c r="F38" s="26">
        <f>IF(F37&gt;0,F37*0.1,"")</f>
      </c>
      <c r="G38" s="25">
        <f>IF(F37&gt;0,(RANK(F37,(F$7,F$9,F$11,F$13,F$15,F$17,F$19,F$21,F$23,F$25,F$27,F$29,F$31,F$33,F$35,F$37,F$39,F$41,F$43,F$45))),"")</f>
      </c>
      <c r="H38" s="26">
        <f>IF(H37&gt;0,H37*0.05,"")</f>
      </c>
      <c r="I38" s="25">
        <f>IF(H37&gt;0,(RANK(H37,(H$7,H$9,H$11,H$13,H$15,H$17,H$19,H$21,H$23,H$25,H$27,H$29,H$31,H$33,H$35,H$37,H$39,H$41,H$43,H$45))),"")</f>
      </c>
      <c r="J38" s="26">
        <f>IF(J37&gt;0,J37*0.05,"")</f>
      </c>
      <c r="K38" s="25">
        <f>IF(J37&gt;0,(RANK(J37,(J$7,J$9,J$11,J$13,J$15,J$17,J$19,J$21,J$23,J$25,J$27,J$29,J$31,J$33,J$35,J$37,J$39,J$41,J$43,J$45))),"")</f>
      </c>
      <c r="L38" s="26">
        <f>IF(L37&gt;0,L37*0.1,"")</f>
      </c>
      <c r="M38" s="25">
        <f>IF(L37&gt;0,(RANK(L37,(L$7,L$9,L$11,L$13,L$15,L$17,L$19,L$21,L$23,L$25,L$27,L$29,L$31,L$33,L$35,L$37,L$39,L$41,L$43,L$45))),"")</f>
      </c>
      <c r="N38" s="78"/>
      <c r="O38" s="73"/>
      <c r="P38" s="73"/>
      <c r="Q38" s="73"/>
      <c r="R38" s="73"/>
      <c r="S38" s="73"/>
      <c r="T38" s="73"/>
      <c r="U38" s="73"/>
      <c r="V38" s="75"/>
      <c r="W38" s="76"/>
      <c r="X38" s="73"/>
      <c r="Y38" s="77"/>
      <c r="Z38" s="74"/>
      <c r="AA38" s="73"/>
      <c r="AB38" s="74"/>
      <c r="AC38" s="73"/>
    </row>
    <row r="39" spans="1:29" ht="12" customHeight="1" hidden="1">
      <c r="A39" s="72" t="str">
        <f>IF(Input!C$47&gt;0,UPPER(Input!C$47),"Hide")</f>
        <v>Hide</v>
      </c>
      <c r="B39" s="78"/>
      <c r="C39" s="78"/>
      <c r="D39" s="78"/>
      <c r="E39" s="78"/>
      <c r="F39" s="78"/>
      <c r="G39" s="78"/>
      <c r="H39" s="78"/>
      <c r="I39" s="78"/>
      <c r="J39" s="78"/>
      <c r="K39" s="78"/>
      <c r="L39" s="78"/>
      <c r="M39" s="78"/>
      <c r="N39" s="78"/>
      <c r="O39" s="73">
        <f>(B39+D39+F39+L39)*0.1+(H39+J39)*0.05-N39</f>
        <v>0</v>
      </c>
      <c r="P39" s="73">
        <f>SUM(INT(B39*100000),INT(D39*100000),INT(F39*100000),INT(H39*50000),INT(J39*50000),INT(L39*100000),-(N39*1000000))</f>
        <v>0</v>
      </c>
      <c r="Q39" s="73">
        <f>IF(P39&gt;0,(RANK(P39,(P$7,P$9,P$11,P$13,P$15,P$17,P$19,P$21,P$23,P$25,P$27,P$29,P$31,P$33,P$35,P$37,P$39,P$41,P$43,P$45))),"")</f>
      </c>
      <c r="R39" s="73">
        <f>B39+D39</f>
        <v>0</v>
      </c>
      <c r="S39" s="73">
        <f>IF(R39&gt;0,(RANK(R39,(R$7,R$9,R$11,R$13,R$15,R$17,R$19,R$21,R$23,R$25,R$27,R$29,R$31,R$33,R$35,R$37,R$39,R$41,R$43,R$45))),"")</f>
      </c>
      <c r="T39" s="73">
        <f>H39+J39</f>
        <v>0</v>
      </c>
      <c r="U39" s="73">
        <f>IF(T39&gt;0,(RANK(T39,(T$7,T$9,T$11,T$13,T$15,T$17,T$19,T$21,T$23,T$25,T$27,T$29,T$31,T$33,T$35,T$37,T$39,T$41,T$43,T$45))),"")</f>
      </c>
      <c r="V39" s="75">
        <f>IF((AND(P39&gt;0,R39&gt;0,T39&gt;0)),1000000-(Q39*10000+S39*100+U39),0)</f>
        <v>0</v>
      </c>
      <c r="W39" s="76">
        <f>IF(O39&gt;=80,"I",IF(O39&gt;=60,"II",IF(O39&gt;=40,"III",IF(O39=0,"","IV"))))</f>
      </c>
      <c r="X39" s="73">
        <f>IF(V39&gt;0,(RANK(V39,(V$7,V$9,V$11,V$13,V$15,V$17,V$19,V$21,V$23,V$25,V$27,V$29,V$31,V$33,V$35,V$37,V$39,V$41,V$43,V$45))),"")</f>
      </c>
      <c r="Y39" s="77" t="str">
        <f>IF(A39&gt;0,A39,"")</f>
        <v>Hide</v>
      </c>
      <c r="Z39" s="74"/>
      <c r="AA39" s="73">
        <f>IF(Z39&gt;0,(RANK(Z39,(Z$7,Z$9,Z$11,Z$13,Z$15,Z$17,Z$19,Z$21,Z$23,Z$25,Z$27,Z$29,Z$31,Z$33,Z$35,Z$37,Z$39,Z$41,Z$43,Z$45))),"")</f>
      </c>
      <c r="AB39" s="74"/>
      <c r="AC39" s="73">
        <f>IF(AB39&gt;0,(RANK(AB39,(AB$7,AB$9,AB$11,AB$13,AB$15,AB$17,AB$19,AB$21,AB$23,AB$25,AB$27,AB$29,AB$31,AB$33,AB$35,AB$37,AB$39,AB$41,AB$43,AB$45))),"")</f>
      </c>
    </row>
    <row r="40" spans="1:29" ht="12" customHeight="1" hidden="1">
      <c r="A40" s="72"/>
      <c r="B40" s="26">
        <f>IF(B39&gt;0,B39*0.1,"")</f>
      </c>
      <c r="C40" s="25">
        <f>IF(B39&gt;0,(RANK(B39,(B$7,B$9,B$11,B$13,B$15,B$17,B$19,B$21,B$23,B$25,B$27,B$29,B$31,B$33,B$35,B$37,B$39,B$41,B$43,B$45))),"")</f>
      </c>
      <c r="D40" s="26">
        <f>IF(D39&gt;0,D39*0.1,"")</f>
      </c>
      <c r="E40" s="25">
        <f>IF(D39&gt;0,(RANK(D39,(D$7,D$9,D$11,D$13,D$15,D$17,D$19,D$21,D$23,D$25,D$27,D$29,D$31,D$33,D$35,D$37,D$39,D$41,D$43,D$45))),"")</f>
      </c>
      <c r="F40" s="26">
        <f>IF(F39&gt;0,F39*0.1,"")</f>
      </c>
      <c r="G40" s="25">
        <f>IF(F39&gt;0,(RANK(F39,(F$7,F$9,F$11,F$13,F$15,F$17,F$19,F$21,F$23,F$25,F$27,F$29,F$31,F$33,F$35,F$37,F$39,F$41,F$43,F$45))),"")</f>
      </c>
      <c r="H40" s="26">
        <f>IF(H39&gt;0,H39*0.05,"")</f>
      </c>
      <c r="I40" s="25">
        <f>IF(H39&gt;0,(RANK(H39,(H$7,H$9,H$11,H$13,H$15,H$17,H$19,H$21,H$23,H$25,H$27,H$29,H$31,H$33,H$35,H$37,H$39,H$41,H$43,H$45))),"")</f>
      </c>
      <c r="J40" s="26">
        <f>IF(J39&gt;0,J39*0.05,"")</f>
      </c>
      <c r="K40" s="25">
        <f>IF(J39&gt;0,(RANK(J39,(J$7,J$9,J$11,J$13,J$15,J$17,J$19,J$21,J$23,J$25,J$27,J$29,J$31,J$33,J$35,J$37,J$39,J$41,J$43,J$45))),"")</f>
      </c>
      <c r="L40" s="26">
        <f>IF(L39&gt;0,L39*0.1,"")</f>
      </c>
      <c r="M40" s="25">
        <f>IF(L39&gt;0,(RANK(L39,(L$7,L$9,L$11,L$13,L$15,L$17,L$19,L$21,L$23,L$25,L$27,L$29,L$31,L$33,L$35,L$37,L$39,L$41,L$43,L$45))),"")</f>
      </c>
      <c r="N40" s="78"/>
      <c r="O40" s="73"/>
      <c r="P40" s="73"/>
      <c r="Q40" s="73"/>
      <c r="R40" s="73"/>
      <c r="S40" s="73"/>
      <c r="T40" s="73"/>
      <c r="U40" s="73"/>
      <c r="V40" s="75"/>
      <c r="W40" s="76"/>
      <c r="X40" s="73"/>
      <c r="Y40" s="77"/>
      <c r="Z40" s="74"/>
      <c r="AA40" s="73"/>
      <c r="AB40" s="74"/>
      <c r="AC40" s="73"/>
    </row>
    <row r="41" spans="1:29" ht="12" customHeight="1" hidden="1">
      <c r="A41" s="72" t="str">
        <f>IF(Input!C$48&gt;0,UPPER(Input!C$48),"Hide")</f>
        <v>Hide</v>
      </c>
      <c r="B41" s="78"/>
      <c r="C41" s="78"/>
      <c r="D41" s="78"/>
      <c r="E41" s="78"/>
      <c r="F41" s="78"/>
      <c r="G41" s="78"/>
      <c r="H41" s="78"/>
      <c r="I41" s="78"/>
      <c r="J41" s="78"/>
      <c r="K41" s="78"/>
      <c r="L41" s="78"/>
      <c r="M41" s="78"/>
      <c r="N41" s="78"/>
      <c r="O41" s="73">
        <f>(B41+D41+F41+L41)*0.1+(H41+J41)*0.05-N41</f>
        <v>0</v>
      </c>
      <c r="P41" s="73">
        <f>SUM(INT(B41*100000),INT(D41*100000),INT(F41*100000),INT(H41*50000),INT(J41*50000),INT(L41*100000),-(N41*1000000))</f>
        <v>0</v>
      </c>
      <c r="Q41" s="73">
        <f>IF(P41&gt;0,(RANK(P41,(P$7,P$9,P$11,P$13,P$15,P$17,P$19,P$21,P$23,P$25,P$27,P$29,P$31,P$33,P$35,P$37,P$39,P$41,P$43,P$45))),"")</f>
      </c>
      <c r="R41" s="73">
        <f>B41+D41</f>
        <v>0</v>
      </c>
      <c r="S41" s="73">
        <f>IF(R41&gt;0,(RANK(R41,(R$7,R$9,R$11,R$13,R$15,R$17,R$19,R$21,R$23,R$25,R$27,R$29,R$31,R$33,R$35,R$37,R$39,R$41,R$43,R$45))),"")</f>
      </c>
      <c r="T41" s="73">
        <f>H41+J41</f>
        <v>0</v>
      </c>
      <c r="U41" s="73">
        <f>IF(T41&gt;0,(RANK(T41,(T$7,T$9,T$11,T$13,T$15,T$17,T$19,T$21,T$23,T$25,T$27,T$29,T$31,T$33,T$35,T$37,T$39,T$41,T$43,T$45))),"")</f>
      </c>
      <c r="V41" s="75">
        <f>IF((AND(P41&gt;0,R41&gt;0,T41&gt;0)),1000000-(Q41*10000+S41*100+U41),0)</f>
        <v>0</v>
      </c>
      <c r="W41" s="76">
        <f>IF(O41&gt;=80,"I",IF(O41&gt;=60,"II",IF(O41&gt;=40,"III",IF(O41=0,"","IV"))))</f>
      </c>
      <c r="X41" s="73">
        <f>IF(V41&gt;0,(RANK(V41,(V$7,V$9,V$11,V$13,V$15,V$17,V$19,V$21,V$23,V$25,V$27,V$29,V$31,V$33,V$35,V$37,V$39,V$41,V$43,V$45))),"")</f>
      </c>
      <c r="Y41" s="77" t="str">
        <f>IF(A41&gt;0,A41,"")</f>
        <v>Hide</v>
      </c>
      <c r="Z41" s="74"/>
      <c r="AA41" s="73">
        <f>IF(Z41&gt;0,(RANK(Z41,(Z$7,Z$9,Z$11,Z$13,Z$15,Z$17,Z$19,Z$21,Z$23,Z$25,Z$27,Z$29,Z$31,Z$33,Z$35,Z$37,Z$39,Z$41,Z$43,Z$45))),"")</f>
      </c>
      <c r="AB41" s="74"/>
      <c r="AC41" s="73">
        <f>IF(AB41&gt;0,(RANK(AB41,(AB$7,AB$9,AB$11,AB$13,AB$15,AB$17,AB$19,AB$21,AB$23,AB$25,AB$27,AB$29,AB$31,AB$33,AB$35,AB$37,AB$39,AB$41,AB$43,AB$45))),"")</f>
      </c>
    </row>
    <row r="42" spans="1:29" ht="12" customHeight="1" hidden="1">
      <c r="A42" s="72"/>
      <c r="B42" s="26">
        <f>IF(B41&gt;0,B41*0.1,"")</f>
      </c>
      <c r="C42" s="25">
        <f>IF(B41&gt;0,(RANK(B41,(B$7,B$9,B$11,B$13,B$15,B$17,B$19,B$21,B$23,B$25,B$27,B$29,B$31,B$33,B$35,B$37,B$39,B$41,B$43,B$45))),"")</f>
      </c>
      <c r="D42" s="26">
        <f>IF(D41&gt;0,D41*0.1,"")</f>
      </c>
      <c r="E42" s="25">
        <f>IF(D41&gt;0,(RANK(D41,(D$7,D$9,D$11,D$13,D$15,D$17,D$19,D$21,D$23,D$25,D$27,D$29,D$31,D$33,D$35,D$37,D$39,D$41,D$43,D$45))),"")</f>
      </c>
      <c r="F42" s="26">
        <f>IF(F41&gt;0,F41*0.1,"")</f>
      </c>
      <c r="G42" s="25">
        <f>IF(F41&gt;0,(RANK(F41,(F$7,F$9,F$11,F$13,F$15,F$17,F$19,F$21,F$23,F$25,F$27,F$29,F$31,F$33,F$35,F$37,F$39,F$41,F$43,F$45))),"")</f>
      </c>
      <c r="H42" s="26">
        <f>IF(H41&gt;0,H41*0.05,"")</f>
      </c>
      <c r="I42" s="25">
        <f>IF(H41&gt;0,(RANK(H41,(H$7,H$9,H$11,H$13,H$15,H$17,H$19,H$21,H$23,H$25,H$27,H$29,H$31,H$33,H$35,H$37,H$39,H$41,H$43,H$45))),"")</f>
      </c>
      <c r="J42" s="26">
        <f>IF(J41&gt;0,J41*0.05,"")</f>
      </c>
      <c r="K42" s="25">
        <f>IF(J41&gt;0,(RANK(J41,(J$7,J$9,J$11,J$13,J$15,J$17,J$19,J$21,J$23,J$25,J$27,J$29,J$31,J$33,J$35,J$37,J$39,J$41,J$43,J$45))),"")</f>
      </c>
      <c r="L42" s="26">
        <f>IF(L41&gt;0,L41*0.1,"")</f>
      </c>
      <c r="M42" s="25">
        <f>IF(L41&gt;0,(RANK(L41,(L$7,L$9,L$11,L$13,L$15,L$17,L$19,L$21,L$23,L$25,L$27,L$29,L$31,L$33,L$35,L$37,L$39,L$41,L$43,L$45))),"")</f>
      </c>
      <c r="N42" s="78"/>
      <c r="O42" s="73"/>
      <c r="P42" s="73"/>
      <c r="Q42" s="73"/>
      <c r="R42" s="73"/>
      <c r="S42" s="73"/>
      <c r="T42" s="73"/>
      <c r="U42" s="73"/>
      <c r="V42" s="75"/>
      <c r="W42" s="76"/>
      <c r="X42" s="73"/>
      <c r="Y42" s="77"/>
      <c r="Z42" s="74"/>
      <c r="AA42" s="73"/>
      <c r="AB42" s="74"/>
      <c r="AC42" s="73"/>
    </row>
    <row r="43" spans="1:29" ht="12" customHeight="1" hidden="1">
      <c r="A43" s="72" t="str">
        <f>IF(Input!C$49&gt;0,UPPER(Input!C$49),"Hide")</f>
        <v>Hide</v>
      </c>
      <c r="B43" s="78"/>
      <c r="C43" s="78"/>
      <c r="D43" s="78"/>
      <c r="E43" s="78"/>
      <c r="F43" s="78"/>
      <c r="G43" s="78"/>
      <c r="H43" s="78"/>
      <c r="I43" s="78"/>
      <c r="J43" s="78"/>
      <c r="K43" s="78"/>
      <c r="L43" s="78"/>
      <c r="M43" s="78"/>
      <c r="N43" s="78"/>
      <c r="O43" s="73">
        <f>(B43+D43+F43+L43)*0.1+(H43+J43)*0.05-N43</f>
        <v>0</v>
      </c>
      <c r="P43" s="73">
        <f>SUM(INT(B43*100000),INT(D43*100000),INT(F43*100000),INT(H43*50000),INT(J43*50000),INT(L43*100000),-(N43*1000000))</f>
        <v>0</v>
      </c>
      <c r="Q43" s="73">
        <f>IF(P43&gt;0,(RANK(P43,(P$7,P$9,P$11,P$13,P$15,P$17,P$19,P$21,P$23,P$25,P$27,P$29,P$31,P$33,P$35,P$37,P$39,P$41,P$43,P$45))),"")</f>
      </c>
      <c r="R43" s="73">
        <f>B43+D43</f>
        <v>0</v>
      </c>
      <c r="S43" s="73">
        <f>IF(R43&gt;0,(RANK(R43,(R$7,R$9,R$11,R$13,R$15,R$17,R$19,R$21,R$23,R$25,R$27,R$29,R$31,R$33,R$35,R$37,R$39,R$41,R$43,R$45))),"")</f>
      </c>
      <c r="T43" s="73">
        <f>H43+J43</f>
        <v>0</v>
      </c>
      <c r="U43" s="73">
        <f>IF(T43&gt;0,(RANK(T43,(T$7,T$9,T$11,T$13,T$15,T$17,T$19,T$21,T$23,T$25,T$27,T$29,T$31,T$33,T$35,T$37,T$39,T$41,T$43,T$45))),"")</f>
      </c>
      <c r="V43" s="75">
        <f>IF((AND(P43&gt;0,R43&gt;0,T43&gt;0)),1000000-(Q43*10000+S43*100+U43),0)</f>
        <v>0</v>
      </c>
      <c r="W43" s="76">
        <f>IF(O43&gt;=80,"I",IF(O43&gt;=60,"II",IF(O43&gt;=40,"III",IF(O43=0,"","IV"))))</f>
      </c>
      <c r="X43" s="73">
        <f>IF(V43&gt;0,(RANK(V43,(V$7,V$9,V$11,V$13,V$15,V$17,V$19,V$21,V$23,V$25,V$27,V$29,V$31,V$33,V$35,V$37,V$39,V$41,V$43,V$45))),"")</f>
      </c>
      <c r="Y43" s="77" t="str">
        <f>IF(A43&gt;0,A43,"")</f>
        <v>Hide</v>
      </c>
      <c r="Z43" s="74"/>
      <c r="AA43" s="73">
        <f>IF(Z43&gt;0,(RANK(Z43,(Z$7,Z$9,Z$11,Z$13,Z$15,Z$17,Z$19,Z$21,Z$23,Z$25,Z$27,Z$29,Z$31,Z$33,Z$35,Z$37,Z$39,Z$41,Z$43,Z$45))),"")</f>
      </c>
      <c r="AB43" s="74"/>
      <c r="AC43" s="73">
        <f>IF(AB43&gt;0,(RANK(AB43,(AB$7,AB$9,AB$11,AB$13,AB$15,AB$17,AB$19,AB$21,AB$23,AB$25,AB$27,AB$29,AB$31,AB$33,AB$35,AB$37,AB$39,AB$41,AB$43,AB$45))),"")</f>
      </c>
    </row>
    <row r="44" spans="1:29" ht="12" customHeight="1" hidden="1">
      <c r="A44" s="72"/>
      <c r="B44" s="26">
        <f>IF(B43&gt;0,B43*0.1,"")</f>
      </c>
      <c r="C44" s="25">
        <f>IF(B43&gt;0,(RANK(B43,(B$7,B$9,B$11,B$13,B$15,B$17,B$19,B$21,B$23,B$25,B$27,B$29,B$31,B$33,B$35,B$37,B$39,B$41,B$43,B$45))),"")</f>
      </c>
      <c r="D44" s="26">
        <f>IF(D43&gt;0,D43*0.1,"")</f>
      </c>
      <c r="E44" s="25">
        <f>IF(D43&gt;0,(RANK(D43,(D$7,D$9,D$11,D$13,D$15,D$17,D$19,D$21,D$23,D$25,D$27,D$29,D$31,D$33,D$35,D$37,D$39,D$41,D$43,D$45))),"")</f>
      </c>
      <c r="F44" s="26">
        <f>IF(F43&gt;0,F43*0.1,"")</f>
      </c>
      <c r="G44" s="25">
        <f>IF(F43&gt;0,(RANK(F43,(F$7,F$9,F$11,F$13,F$15,F$17,F$19,F$21,F$23,F$25,F$27,F$29,F$31,F$33,F$35,F$37,F$39,F$41,F$43,F$45))),"")</f>
      </c>
      <c r="H44" s="26">
        <f>IF(H43&gt;0,H43*0.05,"")</f>
      </c>
      <c r="I44" s="25">
        <f>IF(H43&gt;0,(RANK(H43,(H$7,H$9,H$11,H$13,H$15,H$17,H$19,H$21,H$23,H$25,H$27,H$29,H$31,H$33,H$35,H$37,H$39,H$41,H$43,H$45))),"")</f>
      </c>
      <c r="J44" s="26">
        <f>IF(J43&gt;0,J43*0.05,"")</f>
      </c>
      <c r="K44" s="25">
        <f>IF(J43&gt;0,(RANK(J43,(J$7,J$9,J$11,J$13,J$15,J$17,J$19,J$21,J$23,J$25,J$27,J$29,J$31,J$33,J$35,J$37,J$39,J$41,J$43,J$45))),"")</f>
      </c>
      <c r="L44" s="26">
        <f>IF(L43&gt;0,L43*0.1,"")</f>
      </c>
      <c r="M44" s="25">
        <f>IF(L43&gt;0,(RANK(L43,(L$7,L$9,L$11,L$13,L$15,L$17,L$19,L$21,L$23,L$25,L$27,L$29,L$31,L$33,L$35,L$37,L$39,L$41,L$43,L$45))),"")</f>
      </c>
      <c r="N44" s="78"/>
      <c r="O44" s="73"/>
      <c r="P44" s="73"/>
      <c r="Q44" s="73"/>
      <c r="R44" s="73"/>
      <c r="S44" s="73"/>
      <c r="T44" s="73"/>
      <c r="U44" s="73"/>
      <c r="V44" s="75"/>
      <c r="W44" s="76"/>
      <c r="X44" s="73"/>
      <c r="Y44" s="77"/>
      <c r="Z44" s="74"/>
      <c r="AA44" s="73"/>
      <c r="AB44" s="74"/>
      <c r="AC44" s="73"/>
    </row>
    <row r="45" spans="1:29" ht="12" customHeight="1" hidden="1">
      <c r="A45" s="72" t="str">
        <f>IF(Input!C$50&gt;0,UPPER(Input!C$50),"Hide")</f>
        <v>Hide</v>
      </c>
      <c r="B45" s="78"/>
      <c r="C45" s="78"/>
      <c r="D45" s="78"/>
      <c r="E45" s="78"/>
      <c r="F45" s="78"/>
      <c r="G45" s="78"/>
      <c r="H45" s="78"/>
      <c r="I45" s="78"/>
      <c r="J45" s="78"/>
      <c r="K45" s="78"/>
      <c r="L45" s="78"/>
      <c r="M45" s="78"/>
      <c r="N45" s="78"/>
      <c r="O45" s="73">
        <f>(B45+D45+F45+L45)*0.1+(H45+J45)*0.05-N45</f>
        <v>0</v>
      </c>
      <c r="P45" s="73">
        <f>SUM(INT(B45*100000),INT(D45*100000),INT(F45*100000),INT(H45*50000),INT(J45*50000),INT(L45*100000),-(N45*1000000))</f>
        <v>0</v>
      </c>
      <c r="Q45" s="73">
        <f>IF(P45&gt;0,(RANK(P45,(P$7,P$9,P$11,P$13,P$15,P$17,P$19,P$21,P$23,P$25,P$27,P$29,P$31,P$33,P$35,P$37,P$39,P$41,P$43,P$45))),"")</f>
      </c>
      <c r="R45" s="73">
        <f>B45+D45</f>
        <v>0</v>
      </c>
      <c r="S45" s="73">
        <f>IF(R45&gt;0,(RANK(R45,(R$7,R$9,R$11,R$13,R$15,R$17,R$19,R$21,R$23,R$25,R$27,R$29,R$31,R$33,R$35,R$37,R$39,R$41,R$43,R$45))),"")</f>
      </c>
      <c r="T45" s="73">
        <f>H45+J45</f>
        <v>0</v>
      </c>
      <c r="U45" s="73">
        <f>IF(T45&gt;0,(RANK(T45,(T$7,T$9,T$11,T$13,T$15,T$17,T$19,T$21,T$23,T$25,T$27,T$29,T$31,T$33,T$35,T$37,T$39,T$41,T$43,T$45))),"")</f>
      </c>
      <c r="V45" s="75">
        <f>IF((AND(P45&gt;0,R45&gt;0,T45&gt;0)),1000000-(Q45*10000+S45*100+U45),0)</f>
        <v>0</v>
      </c>
      <c r="W45" s="76">
        <f>IF(O45&gt;=80,"I",IF(O45&gt;=60,"II",IF(O45&gt;=40,"III",IF(O45=0,"","IV"))))</f>
      </c>
      <c r="X45" s="73">
        <f>IF(V45&gt;0,(RANK(V45,(V$7,V$9,V$11,V$13,V$15,V$17,V$19,V$21,V$23,V$25,V$27,V$29,V$31,V$33,V$35,V$37,V$39,V$41,V$43,V$45))),"")</f>
      </c>
      <c r="Y45" s="77" t="str">
        <f>IF(A45&gt;0,A45,"")</f>
        <v>Hide</v>
      </c>
      <c r="Z45" s="74"/>
      <c r="AA45" s="73">
        <f>IF(Z45&gt;0,(RANK(Z45,(Z$7,Z$9,Z$11,Z$13,Z$15,Z$17,Z$19,Z$21,Z$23,Z$25,Z$27,Z$29,Z$31,Z$33,Z$35,Z$37,Z$39,Z$41,Z$43,Z$45))),"")</f>
      </c>
      <c r="AB45" s="74"/>
      <c r="AC45" s="73">
        <f>IF(AB45&gt;0,(RANK(AB45,(AB$7,AB$9,AB$11,AB$13,AB$15,AB$17,AB$19,AB$21,AB$23,AB$25,AB$27,AB$29,AB$31,AB$33,AB$35,AB$37,AB$39,AB$41,AB$43,AB$45))),"")</f>
      </c>
    </row>
    <row r="46" spans="1:29" ht="12" customHeight="1" hidden="1">
      <c r="A46" s="72"/>
      <c r="B46" s="26">
        <f>IF(B45&gt;0,B45*0.1,"")</f>
      </c>
      <c r="C46" s="25">
        <f>IF(B45&gt;0,(RANK(B45,(B$7,B$9,B$11,B$13,B$15,B$17,B$19,B$21,B$23,B$25,B$27,B$29,B$31,B$33,B$35,B$37,B$39,B$41,B$43,B$45))),"")</f>
      </c>
      <c r="D46" s="26">
        <f>IF(D45&gt;0,D45*0.1,"")</f>
      </c>
      <c r="E46" s="25">
        <f>IF(D45&gt;0,(RANK(D45,(D$7,D$9,D$11,D$13,D$15,D$17,D$19,D$21,D$23,D$25,D$27,D$29,D$31,D$33,D$35,D$37,D$39,D$41,D$43,D$45))),"")</f>
      </c>
      <c r="F46" s="26">
        <f>IF(F45&gt;0,F45*0.1,"")</f>
      </c>
      <c r="G46" s="25">
        <f>IF(F45&gt;0,(RANK(F45,(F$7,F$9,F$11,F$13,F$15,F$17,F$19,F$21,F$23,F$25,F$27,F$29,F$31,F$33,F$35,F$37,F$39,F$41,F$43,F$45))),"")</f>
      </c>
      <c r="H46" s="26">
        <f>IF(H45&gt;0,H45*0.05,"")</f>
      </c>
      <c r="I46" s="25">
        <f>IF(H45&gt;0,(RANK(H45,(H$7,H$9,H$11,H$13,H$15,H$17,H$19,H$21,H$23,H$25,H$27,H$29,H$31,H$33,H$35,H$37,H$39,H$41,H$43,H$45))),"")</f>
      </c>
      <c r="J46" s="26">
        <f>IF(J45&gt;0,J45*0.05,"")</f>
      </c>
      <c r="K46" s="25">
        <f>IF(J45&gt;0,(RANK(J45,(J$7,J$9,J$11,J$13,J$15,J$17,J$19,J$21,J$23,J$25,J$27,J$29,J$31,J$33,J$35,J$37,J$39,J$41,J$43,J$45))),"")</f>
      </c>
      <c r="L46" s="26">
        <f>IF(L45&gt;0,L45*0.1,"")</f>
      </c>
      <c r="M46" s="25">
        <f>IF(L45&gt;0,(RANK(L45,(L$7,L$9,L$11,L$13,L$15,L$17,L$19,L$21,L$23,L$25,L$27,L$29,L$31,L$33,L$35,L$37,L$39,L$41,L$43,L$45))),"")</f>
      </c>
      <c r="N46" s="78"/>
      <c r="O46" s="73"/>
      <c r="P46" s="73"/>
      <c r="Q46" s="73"/>
      <c r="R46" s="73"/>
      <c r="S46" s="73"/>
      <c r="T46" s="73"/>
      <c r="U46" s="73"/>
      <c r="V46" s="75"/>
      <c r="W46" s="76"/>
      <c r="X46" s="73"/>
      <c r="Y46" s="77"/>
      <c r="Z46" s="74"/>
      <c r="AA46" s="73"/>
      <c r="AB46" s="74"/>
      <c r="AC46" s="73"/>
    </row>
    <row r="47" spans="1:29" ht="1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row>
    <row r="48" spans="1:29" ht="12">
      <c r="A48" s="70" t="str">
        <f>Input!B2</f>
        <v>KMEA Automated Recap Sheet - Finals Format - Version 2.0, Build 2011.08.29</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1:29" ht="12">
      <c r="A49" s="70" t="str">
        <f>Input!A57</f>
        <v>© 2010-11 www.contestrecaps.com</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row>
  </sheetData>
  <sheetProtection password="8CEB" sheet="1" objects="1" scenarios="1" formatColumns="0" formatRows="0" selectLockedCells="1"/>
  <mergeCells count="495">
    <mergeCell ref="T23:T24"/>
    <mergeCell ref="U23:U24"/>
    <mergeCell ref="W23:W24"/>
    <mergeCell ref="Y41:Y42"/>
    <mergeCell ref="Y39:Y40"/>
    <mergeCell ref="Y35:Y36"/>
    <mergeCell ref="Y31:Y32"/>
    <mergeCell ref="U27:U28"/>
    <mergeCell ref="V27:V28"/>
    <mergeCell ref="W27:W28"/>
    <mergeCell ref="A21:A22"/>
    <mergeCell ref="A19:A20"/>
    <mergeCell ref="A17:A18"/>
    <mergeCell ref="A15:A16"/>
    <mergeCell ref="Y27:Y28"/>
    <mergeCell ref="A25:A26"/>
    <mergeCell ref="A23:A24"/>
    <mergeCell ref="V23:V24"/>
    <mergeCell ref="R23:R24"/>
    <mergeCell ref="S23:S24"/>
    <mergeCell ref="A13:A14"/>
    <mergeCell ref="A11:A12"/>
    <mergeCell ref="Y25:Y26"/>
    <mergeCell ref="Y19:Y20"/>
    <mergeCell ref="Y13:Y14"/>
    <mergeCell ref="N25:N26"/>
    <mergeCell ref="Q25:Q26"/>
    <mergeCell ref="R25:R26"/>
    <mergeCell ref="O25:O26"/>
    <mergeCell ref="P25:P26"/>
    <mergeCell ref="Y7:Y8"/>
    <mergeCell ref="Y9:Y10"/>
    <mergeCell ref="B9:C9"/>
    <mergeCell ref="N9:N10"/>
    <mergeCell ref="N7:N8"/>
    <mergeCell ref="O7:O8"/>
    <mergeCell ref="D9:E9"/>
    <mergeCell ref="F9:G9"/>
    <mergeCell ref="H9:I9"/>
    <mergeCell ref="J9:K9"/>
    <mergeCell ref="A7:A8"/>
    <mergeCell ref="B7:C7"/>
    <mergeCell ref="Y11:Y12"/>
    <mergeCell ref="A9:A10"/>
    <mergeCell ref="T7:T8"/>
    <mergeCell ref="U7:U8"/>
    <mergeCell ref="P7:P8"/>
    <mergeCell ref="Q7:Q8"/>
    <mergeCell ref="S7:S8"/>
    <mergeCell ref="R7:R8"/>
    <mergeCell ref="AB23:AB24"/>
    <mergeCell ref="AC23:AC24"/>
    <mergeCell ref="Z23:Z24"/>
    <mergeCell ref="AA23:AA24"/>
    <mergeCell ref="Z25:Z26"/>
    <mergeCell ref="AA25:AA26"/>
    <mergeCell ref="AB25:AB26"/>
    <mergeCell ref="AC25:AC26"/>
    <mergeCell ref="Q23:Q24"/>
    <mergeCell ref="X23:X24"/>
    <mergeCell ref="Y23:Y24"/>
    <mergeCell ref="AC21:AC22"/>
    <mergeCell ref="B23:C23"/>
    <mergeCell ref="D23:E23"/>
    <mergeCell ref="F23:G23"/>
    <mergeCell ref="H23:I23"/>
    <mergeCell ref="J23:K23"/>
    <mergeCell ref="L23:M23"/>
    <mergeCell ref="W21:W22"/>
    <mergeCell ref="W19:W20"/>
    <mergeCell ref="AA21:AA22"/>
    <mergeCell ref="AB21:AB22"/>
    <mergeCell ref="Y21:Y22"/>
    <mergeCell ref="AA19:AA20"/>
    <mergeCell ref="AB19:AB20"/>
    <mergeCell ref="X21:X22"/>
    <mergeCell ref="Z21:Z22"/>
    <mergeCell ref="B21:C21"/>
    <mergeCell ref="D21:E21"/>
    <mergeCell ref="F21:G21"/>
    <mergeCell ref="H21:I21"/>
    <mergeCell ref="J21:K21"/>
    <mergeCell ref="N21:N22"/>
    <mergeCell ref="AB17:AB18"/>
    <mergeCell ref="AC17:AC18"/>
    <mergeCell ref="B19:C19"/>
    <mergeCell ref="D19:E19"/>
    <mergeCell ref="F19:G19"/>
    <mergeCell ref="H19:I19"/>
    <mergeCell ref="J19:K19"/>
    <mergeCell ref="X19:X20"/>
    <mergeCell ref="Z19:Z20"/>
    <mergeCell ref="AC19:AC20"/>
    <mergeCell ref="U17:U18"/>
    <mergeCell ref="V17:V18"/>
    <mergeCell ref="W17:W18"/>
    <mergeCell ref="X17:X18"/>
    <mergeCell ref="Z17:Z18"/>
    <mergeCell ref="AA17:AA18"/>
    <mergeCell ref="Y17:Y18"/>
    <mergeCell ref="S17:S18"/>
    <mergeCell ref="O21:O22"/>
    <mergeCell ref="P21:P22"/>
    <mergeCell ref="Q21:Q22"/>
    <mergeCell ref="R21:R22"/>
    <mergeCell ref="T17:T18"/>
    <mergeCell ref="R19:R20"/>
    <mergeCell ref="P19:P20"/>
    <mergeCell ref="Q19:Q20"/>
    <mergeCell ref="T19:T20"/>
    <mergeCell ref="B17:C17"/>
    <mergeCell ref="D17:E17"/>
    <mergeCell ref="S19:S20"/>
    <mergeCell ref="V21:V22"/>
    <mergeCell ref="S21:S22"/>
    <mergeCell ref="T21:T22"/>
    <mergeCell ref="U21:U22"/>
    <mergeCell ref="N17:N18"/>
    <mergeCell ref="F17:G17"/>
    <mergeCell ref="H17:I17"/>
    <mergeCell ref="F25:G25"/>
    <mergeCell ref="H25:I25"/>
    <mergeCell ref="J25:K25"/>
    <mergeCell ref="L25:M25"/>
    <mergeCell ref="N23:N24"/>
    <mergeCell ref="O23:O24"/>
    <mergeCell ref="P23:P24"/>
    <mergeCell ref="O27:O28"/>
    <mergeCell ref="H27:I27"/>
    <mergeCell ref="J27:K27"/>
    <mergeCell ref="L27:M27"/>
    <mergeCell ref="N27:N28"/>
    <mergeCell ref="B27:C27"/>
    <mergeCell ref="D27:E27"/>
    <mergeCell ref="F27:G27"/>
    <mergeCell ref="R27:R28"/>
    <mergeCell ref="S27:S28"/>
    <mergeCell ref="T27:T28"/>
    <mergeCell ref="F29:G29"/>
    <mergeCell ref="H29:I29"/>
    <mergeCell ref="J29:K29"/>
    <mergeCell ref="L29:M29"/>
    <mergeCell ref="N29:N30"/>
    <mergeCell ref="O29:O30"/>
    <mergeCell ref="AA29:AA30"/>
    <mergeCell ref="P27:P28"/>
    <mergeCell ref="Z27:Z28"/>
    <mergeCell ref="AA27:AA28"/>
    <mergeCell ref="P29:P30"/>
    <mergeCell ref="Q29:Q30"/>
    <mergeCell ref="Q27:Q28"/>
    <mergeCell ref="U29:U30"/>
    <mergeCell ref="V29:V30"/>
    <mergeCell ref="W29:W30"/>
    <mergeCell ref="X29:X30"/>
    <mergeCell ref="Y29:Y30"/>
    <mergeCell ref="R29:R30"/>
    <mergeCell ref="S29:S30"/>
    <mergeCell ref="T29:T30"/>
    <mergeCell ref="AC29:AC30"/>
    <mergeCell ref="B31:C31"/>
    <mergeCell ref="D31:E31"/>
    <mergeCell ref="F31:G31"/>
    <mergeCell ref="H31:I31"/>
    <mergeCell ref="J31:K31"/>
    <mergeCell ref="L31:M31"/>
    <mergeCell ref="N31:N32"/>
    <mergeCell ref="Z29:Z30"/>
    <mergeCell ref="AB29:AB30"/>
    <mergeCell ref="AC31:AC32"/>
    <mergeCell ref="B33:C33"/>
    <mergeCell ref="D33:E33"/>
    <mergeCell ref="F33:G33"/>
    <mergeCell ref="H33:I33"/>
    <mergeCell ref="J33:K33"/>
    <mergeCell ref="W31:W32"/>
    <mergeCell ref="S31:S32"/>
    <mergeCell ref="T31:T32"/>
    <mergeCell ref="U31:U32"/>
    <mergeCell ref="AA31:AA32"/>
    <mergeCell ref="AB31:AB32"/>
    <mergeCell ref="V31:V32"/>
    <mergeCell ref="O31:O32"/>
    <mergeCell ref="P31:P32"/>
    <mergeCell ref="Q31:Q32"/>
    <mergeCell ref="R31:R32"/>
    <mergeCell ref="AB33:AB34"/>
    <mergeCell ref="U33:U34"/>
    <mergeCell ref="V33:V34"/>
    <mergeCell ref="W33:W34"/>
    <mergeCell ref="X33:X34"/>
    <mergeCell ref="Y33:Y34"/>
    <mergeCell ref="AC33:AC34"/>
    <mergeCell ref="B35:C35"/>
    <mergeCell ref="D35:E35"/>
    <mergeCell ref="F35:G35"/>
    <mergeCell ref="H35:I35"/>
    <mergeCell ref="J35:K35"/>
    <mergeCell ref="L35:M35"/>
    <mergeCell ref="N35:N36"/>
    <mergeCell ref="Z33:Z34"/>
    <mergeCell ref="AA33:AA34"/>
    <mergeCell ref="B37:C37"/>
    <mergeCell ref="D37:E37"/>
    <mergeCell ref="F37:G37"/>
    <mergeCell ref="H37:I37"/>
    <mergeCell ref="J37:K37"/>
    <mergeCell ref="W35:W36"/>
    <mergeCell ref="S35:S36"/>
    <mergeCell ref="U35:U36"/>
    <mergeCell ref="V35:V36"/>
    <mergeCell ref="O35:O36"/>
    <mergeCell ref="L37:M37"/>
    <mergeCell ref="N37:N38"/>
    <mergeCell ref="O37:O38"/>
    <mergeCell ref="P37:P38"/>
    <mergeCell ref="AB35:AB36"/>
    <mergeCell ref="AC35:AC36"/>
    <mergeCell ref="P35:P36"/>
    <mergeCell ref="Q35:Q36"/>
    <mergeCell ref="R35:R36"/>
    <mergeCell ref="N39:N40"/>
    <mergeCell ref="Z37:Z38"/>
    <mergeCell ref="U37:U38"/>
    <mergeCell ref="V37:V38"/>
    <mergeCell ref="W37:W38"/>
    <mergeCell ref="X37:X38"/>
    <mergeCell ref="Y37:Y38"/>
    <mergeCell ref="Q37:Q38"/>
    <mergeCell ref="S37:S38"/>
    <mergeCell ref="T37:T38"/>
    <mergeCell ref="B39:C39"/>
    <mergeCell ref="D39:E39"/>
    <mergeCell ref="F39:G39"/>
    <mergeCell ref="H39:I39"/>
    <mergeCell ref="J39:K39"/>
    <mergeCell ref="L39:M39"/>
    <mergeCell ref="B41:C41"/>
    <mergeCell ref="D41:E41"/>
    <mergeCell ref="F41:G41"/>
    <mergeCell ref="H41:I41"/>
    <mergeCell ref="J41:K41"/>
    <mergeCell ref="W39:W40"/>
    <mergeCell ref="S39:S40"/>
    <mergeCell ref="T39:T40"/>
    <mergeCell ref="U39:U40"/>
    <mergeCell ref="V39:V40"/>
    <mergeCell ref="N41:N42"/>
    <mergeCell ref="O41:O42"/>
    <mergeCell ref="P41:P42"/>
    <mergeCell ref="AA39:AA40"/>
    <mergeCell ref="AB39:AB40"/>
    <mergeCell ref="AC39:AC40"/>
    <mergeCell ref="O39:O40"/>
    <mergeCell ref="P39:P40"/>
    <mergeCell ref="Q39:Q40"/>
    <mergeCell ref="R39:R40"/>
    <mergeCell ref="AC41:AC42"/>
    <mergeCell ref="S41:S42"/>
    <mergeCell ref="T41:T42"/>
    <mergeCell ref="Z43:Z44"/>
    <mergeCell ref="S43:S44"/>
    <mergeCell ref="T43:T44"/>
    <mergeCell ref="U43:U44"/>
    <mergeCell ref="Z41:Z42"/>
    <mergeCell ref="AA41:AA42"/>
    <mergeCell ref="AB41:AB42"/>
    <mergeCell ref="H45:I45"/>
    <mergeCell ref="AC43:AC44"/>
    <mergeCell ref="W43:W44"/>
    <mergeCell ref="P43:P44"/>
    <mergeCell ref="Q43:Q44"/>
    <mergeCell ref="R43:R44"/>
    <mergeCell ref="Y43:Y44"/>
    <mergeCell ref="Y45:Y46"/>
    <mergeCell ref="AA43:AA44"/>
    <mergeCell ref="AB43:AB44"/>
    <mergeCell ref="N43:N44"/>
    <mergeCell ref="X43:X44"/>
    <mergeCell ref="V43:V44"/>
    <mergeCell ref="O43:O44"/>
    <mergeCell ref="F43:G43"/>
    <mergeCell ref="H43:I43"/>
    <mergeCell ref="J43:K43"/>
    <mergeCell ref="L43:M43"/>
    <mergeCell ref="AC45:AC46"/>
    <mergeCell ref="AB45:AB46"/>
    <mergeCell ref="AA45:AA46"/>
    <mergeCell ref="L45:M45"/>
    <mergeCell ref="N45:N46"/>
    <mergeCell ref="O45:O46"/>
    <mergeCell ref="P45:P46"/>
    <mergeCell ref="AC27:AC28"/>
    <mergeCell ref="W25:W26"/>
    <mergeCell ref="S25:S26"/>
    <mergeCell ref="T25:T26"/>
    <mergeCell ref="U25:U26"/>
    <mergeCell ref="V25:V26"/>
    <mergeCell ref="X25:X26"/>
    <mergeCell ref="X27:X28"/>
    <mergeCell ref="U19:U20"/>
    <mergeCell ref="V19:V20"/>
    <mergeCell ref="X31:X32"/>
    <mergeCell ref="B45:C45"/>
    <mergeCell ref="AB27:AB28"/>
    <mergeCell ref="U41:U42"/>
    <mergeCell ref="Q45:Q46"/>
    <mergeCell ref="R45:R46"/>
    <mergeCell ref="S45:S46"/>
    <mergeCell ref="Z31:Z32"/>
    <mergeCell ref="J7:K7"/>
    <mergeCell ref="D7:E7"/>
    <mergeCell ref="F7:G7"/>
    <mergeCell ref="H7:I7"/>
    <mergeCell ref="L7:M7"/>
    <mergeCell ref="L9:M9"/>
    <mergeCell ref="R15:R16"/>
    <mergeCell ref="O13:O14"/>
    <mergeCell ref="P13:P14"/>
    <mergeCell ref="Q13:Q14"/>
    <mergeCell ref="R13:R14"/>
    <mergeCell ref="L21:M21"/>
    <mergeCell ref="O17:O18"/>
    <mergeCell ref="O19:O20"/>
    <mergeCell ref="L19:M19"/>
    <mergeCell ref="N19:N20"/>
    <mergeCell ref="Z13:Z14"/>
    <mergeCell ref="AA13:AA14"/>
    <mergeCell ref="AB13:AB14"/>
    <mergeCell ref="AC13:AC14"/>
    <mergeCell ref="AB15:AB16"/>
    <mergeCell ref="AC15:AC16"/>
    <mergeCell ref="AA15:AA16"/>
    <mergeCell ref="Z15:Z16"/>
    <mergeCell ref="Z9:Z10"/>
    <mergeCell ref="AA9:AA10"/>
    <mergeCell ref="AB9:AB10"/>
    <mergeCell ref="AC9:AC10"/>
    <mergeCell ref="Z11:Z12"/>
    <mergeCell ref="AA11:AA12"/>
    <mergeCell ref="AB11:AB12"/>
    <mergeCell ref="AC11:AC12"/>
    <mergeCell ref="AC7:AC8"/>
    <mergeCell ref="Z5:AA5"/>
    <mergeCell ref="AB5:AC5"/>
    <mergeCell ref="Z6:AA6"/>
    <mergeCell ref="AB6:AC6"/>
    <mergeCell ref="Z7:Z8"/>
    <mergeCell ref="AA7:AA8"/>
    <mergeCell ref="U5:U6"/>
    <mergeCell ref="T5:T6"/>
    <mergeCell ref="AB7:AB8"/>
    <mergeCell ref="W5:W6"/>
    <mergeCell ref="X5:X6"/>
    <mergeCell ref="V5:V6"/>
    <mergeCell ref="W7:W8"/>
    <mergeCell ref="X7:X8"/>
    <mergeCell ref="V7:V8"/>
    <mergeCell ref="Y5:Y6"/>
    <mergeCell ref="O5:O6"/>
    <mergeCell ref="S5:S6"/>
    <mergeCell ref="Q5:Q6"/>
    <mergeCell ref="R5:R6"/>
    <mergeCell ref="P5:P6"/>
    <mergeCell ref="N5:N6"/>
    <mergeCell ref="H6:I6"/>
    <mergeCell ref="H5:I5"/>
    <mergeCell ref="D5:E5"/>
    <mergeCell ref="J5:K5"/>
    <mergeCell ref="J6:K6"/>
    <mergeCell ref="L5:M5"/>
    <mergeCell ref="L6:M6"/>
    <mergeCell ref="B6:C6"/>
    <mergeCell ref="A5:A6"/>
    <mergeCell ref="B5:C5"/>
    <mergeCell ref="F5:G5"/>
    <mergeCell ref="D6:E6"/>
    <mergeCell ref="F6:G6"/>
    <mergeCell ref="O9:O10"/>
    <mergeCell ref="O11:O12"/>
    <mergeCell ref="W9:W10"/>
    <mergeCell ref="X9:X10"/>
    <mergeCell ref="Q9:Q10"/>
    <mergeCell ref="T9:T10"/>
    <mergeCell ref="U9:U10"/>
    <mergeCell ref="R9:R10"/>
    <mergeCell ref="S9:S10"/>
    <mergeCell ref="V9:V10"/>
    <mergeCell ref="B11:C11"/>
    <mergeCell ref="N11:N12"/>
    <mergeCell ref="D11:E11"/>
    <mergeCell ref="F11:G11"/>
    <mergeCell ref="H11:I11"/>
    <mergeCell ref="J11:K11"/>
    <mergeCell ref="L11:M11"/>
    <mergeCell ref="T11:T12"/>
    <mergeCell ref="S11:S12"/>
    <mergeCell ref="U11:U12"/>
    <mergeCell ref="V15:V16"/>
    <mergeCell ref="T15:T16"/>
    <mergeCell ref="U15:U16"/>
    <mergeCell ref="S15:S16"/>
    <mergeCell ref="U13:U14"/>
    <mergeCell ref="T13:T14"/>
    <mergeCell ref="S13:S14"/>
    <mergeCell ref="W15:W16"/>
    <mergeCell ref="X15:X16"/>
    <mergeCell ref="W11:W12"/>
    <mergeCell ref="V11:V12"/>
    <mergeCell ref="X11:X12"/>
    <mergeCell ref="V13:V14"/>
    <mergeCell ref="W13:W14"/>
    <mergeCell ref="X13:X14"/>
    <mergeCell ref="R11:R12"/>
    <mergeCell ref="R17:R18"/>
    <mergeCell ref="O15:O16"/>
    <mergeCell ref="J15:K15"/>
    <mergeCell ref="L15:M15"/>
    <mergeCell ref="N15:N16"/>
    <mergeCell ref="J13:K13"/>
    <mergeCell ref="L13:M13"/>
    <mergeCell ref="N13:N14"/>
    <mergeCell ref="Q15:Q16"/>
    <mergeCell ref="P17:P18"/>
    <mergeCell ref="Q17:Q18"/>
    <mergeCell ref="P15:P16"/>
    <mergeCell ref="J17:K17"/>
    <mergeCell ref="L17:M17"/>
    <mergeCell ref="Q11:Q12"/>
    <mergeCell ref="D15:E15"/>
    <mergeCell ref="D13:E13"/>
    <mergeCell ref="B13:C13"/>
    <mergeCell ref="B15:C15"/>
    <mergeCell ref="P9:P10"/>
    <mergeCell ref="P11:P12"/>
    <mergeCell ref="F13:G13"/>
    <mergeCell ref="H13:I13"/>
    <mergeCell ref="H15:I15"/>
    <mergeCell ref="F15:G15"/>
    <mergeCell ref="Y15:Y16"/>
    <mergeCell ref="B25:C25"/>
    <mergeCell ref="D25:E25"/>
    <mergeCell ref="D45:E45"/>
    <mergeCell ref="J45:K45"/>
    <mergeCell ref="F45:G45"/>
    <mergeCell ref="B29:C29"/>
    <mergeCell ref="D29:E29"/>
    <mergeCell ref="B43:C43"/>
    <mergeCell ref="D43:E43"/>
    <mergeCell ref="A27:A28"/>
    <mergeCell ref="A31:A32"/>
    <mergeCell ref="Q33:Q34"/>
    <mergeCell ref="R33:R34"/>
    <mergeCell ref="S33:S34"/>
    <mergeCell ref="T33:T34"/>
    <mergeCell ref="L33:M33"/>
    <mergeCell ref="N33:N34"/>
    <mergeCell ref="O33:O34"/>
    <mergeCell ref="P33:P34"/>
    <mergeCell ref="V41:V42"/>
    <mergeCell ref="W41:W42"/>
    <mergeCell ref="X41:X42"/>
    <mergeCell ref="A33:A34"/>
    <mergeCell ref="X35:X36"/>
    <mergeCell ref="Z35:Z36"/>
    <mergeCell ref="A35:A36"/>
    <mergeCell ref="Q41:Q42"/>
    <mergeCell ref="R41:R42"/>
    <mergeCell ref="L41:M41"/>
    <mergeCell ref="AA35:AA36"/>
    <mergeCell ref="T35:T36"/>
    <mergeCell ref="R37:R38"/>
    <mergeCell ref="AC37:AC38"/>
    <mergeCell ref="AA37:AA38"/>
    <mergeCell ref="AB37:AB38"/>
    <mergeCell ref="A37:A38"/>
    <mergeCell ref="X39:X40"/>
    <mergeCell ref="Z39:Z40"/>
    <mergeCell ref="T45:T46"/>
    <mergeCell ref="U45:U46"/>
    <mergeCell ref="Z45:Z46"/>
    <mergeCell ref="V45:V46"/>
    <mergeCell ref="W45:W46"/>
    <mergeCell ref="X45:X46"/>
    <mergeCell ref="A45:A46"/>
    <mergeCell ref="A47:AC47"/>
    <mergeCell ref="A48:AC48"/>
    <mergeCell ref="A49:AC49"/>
    <mergeCell ref="A1:AC1"/>
    <mergeCell ref="A2:AC2"/>
    <mergeCell ref="A3:AC3"/>
    <mergeCell ref="A39:A40"/>
    <mergeCell ref="A41:A42"/>
    <mergeCell ref="A43:A44"/>
    <mergeCell ref="A29:A30"/>
  </mergeCells>
  <printOptions horizontalCentered="1"/>
  <pageMargins left="0.25" right="0.25" top="0.25" bottom="0.25" header="0" footer="0"/>
  <pageSetup firstPageNumber="1" useFirstPageNumber="1" fitToHeight="3" fitToWidth="1" orientation="landscape" scale="87"/>
</worksheet>
</file>

<file path=xl/worksheets/sheet4.xml><?xml version="1.0" encoding="utf-8"?>
<worksheet xmlns="http://schemas.openxmlformats.org/spreadsheetml/2006/main" xmlns:r="http://schemas.openxmlformats.org/officeDocument/2006/relationships">
  <sheetPr codeName="Sheet4"/>
  <dimension ref="B1:B47"/>
  <sheetViews>
    <sheetView showGridLines="0" workbookViewId="0" topLeftCell="A1">
      <selection activeCell="B2" sqref="B2"/>
    </sheetView>
  </sheetViews>
  <sheetFormatPr defaultColWidth="8.8515625" defaultRowHeight="12.75"/>
  <cols>
    <col min="1" max="1" width="2.140625" style="41" customWidth="1"/>
    <col min="2" max="2" width="151.28125" style="41" customWidth="1"/>
  </cols>
  <sheetData>
    <row r="1" ht="12">
      <c r="B1" s="33"/>
    </row>
    <row r="2" ht="16.5">
      <c r="B2" s="34" t="str">
        <f>Input!B2</f>
        <v>KMEA Automated Recap Sheet - Finals Format - Version 2.0, Build 2011.08.29</v>
      </c>
    </row>
    <row r="3" ht="16.5">
      <c r="B3" s="34" t="s">
        <v>53</v>
      </c>
    </row>
    <row r="5" ht="15">
      <c r="B5" s="42" t="s">
        <v>54</v>
      </c>
    </row>
    <row r="6" ht="12">
      <c r="B6" s="45" t="s">
        <v>55</v>
      </c>
    </row>
    <row r="7" ht="12">
      <c r="B7" s="45" t="s">
        <v>56</v>
      </c>
    </row>
    <row r="8" ht="12">
      <c r="B8" s="46" t="s">
        <v>80</v>
      </c>
    </row>
    <row r="9" ht="12">
      <c r="B9" s="43" t="s">
        <v>73</v>
      </c>
    </row>
    <row r="12" ht="15">
      <c r="B12" s="44" t="s">
        <v>55</v>
      </c>
    </row>
    <row r="13" ht="12">
      <c r="B13" s="41" t="s">
        <v>57</v>
      </c>
    </row>
    <row r="14" ht="12">
      <c r="B14" s="41" t="s">
        <v>58</v>
      </c>
    </row>
    <row r="15" ht="24">
      <c r="B15" s="41" t="s">
        <v>59</v>
      </c>
    </row>
    <row r="16" ht="12">
      <c r="B16" s="41" t="s">
        <v>60</v>
      </c>
    </row>
    <row r="17" ht="12">
      <c r="B17" s="41" t="s">
        <v>61</v>
      </c>
    </row>
    <row r="18" ht="12">
      <c r="B18" s="41" t="s">
        <v>62</v>
      </c>
    </row>
    <row r="19" ht="12">
      <c r="B19" s="40" t="s">
        <v>71</v>
      </c>
    </row>
    <row r="22" ht="15">
      <c r="B22" s="44" t="s">
        <v>56</v>
      </c>
    </row>
    <row r="23" ht="12">
      <c r="B23" s="41" t="s">
        <v>63</v>
      </c>
    </row>
    <row r="24" ht="12">
      <c r="B24" s="41" t="s">
        <v>74</v>
      </c>
    </row>
    <row r="25" ht="12">
      <c r="B25" s="41" t="s">
        <v>64</v>
      </c>
    </row>
    <row r="26" ht="12">
      <c r="B26" s="41" t="s">
        <v>65</v>
      </c>
    </row>
    <row r="27" ht="12">
      <c r="B27" s="41" t="s">
        <v>66</v>
      </c>
    </row>
    <row r="28" ht="12">
      <c r="B28" s="41" t="s">
        <v>67</v>
      </c>
    </row>
    <row r="29" ht="24">
      <c r="B29" s="41" t="s">
        <v>68</v>
      </c>
    </row>
    <row r="30" ht="12">
      <c r="B30" s="41" t="s">
        <v>69</v>
      </c>
    </row>
    <row r="31" ht="12">
      <c r="B31" s="41" t="s">
        <v>70</v>
      </c>
    </row>
    <row r="32" ht="12.75" customHeight="1">
      <c r="B32" s="41" t="s">
        <v>72</v>
      </c>
    </row>
    <row r="33" ht="12">
      <c r="B33" s="40" t="s">
        <v>71</v>
      </c>
    </row>
    <row r="36" ht="15">
      <c r="B36" s="44" t="s">
        <v>80</v>
      </c>
    </row>
    <row r="37" ht="12">
      <c r="B37" s="41" t="s">
        <v>75</v>
      </c>
    </row>
    <row r="38" ht="12">
      <c r="B38" s="41" t="s">
        <v>76</v>
      </c>
    </row>
    <row r="39" ht="24">
      <c r="B39" s="41" t="s">
        <v>77</v>
      </c>
    </row>
    <row r="40" ht="12">
      <c r="B40" s="41" t="s">
        <v>78</v>
      </c>
    </row>
    <row r="41" ht="12">
      <c r="B41" s="41" t="s">
        <v>79</v>
      </c>
    </row>
    <row r="42" ht="12">
      <c r="B42" s="41" t="s">
        <v>62</v>
      </c>
    </row>
    <row r="43" ht="12">
      <c r="B43" s="40" t="s">
        <v>71</v>
      </c>
    </row>
    <row r="46" ht="12">
      <c r="B46" s="37" t="str">
        <f>Input!B2</f>
        <v>KMEA Automated Recap Sheet - Finals Format - Version 2.0, Build 2011.08.29</v>
      </c>
    </row>
    <row r="47" ht="12">
      <c r="B47" s="37" t="str">
        <f>Input!A57</f>
        <v>© 2010-11 www.contestrecaps.com</v>
      </c>
    </row>
  </sheetData>
  <sheetProtection password="8CEB" sheet="1" objects="1" scenarios="1"/>
  <hyperlinks>
    <hyperlink ref="B6" location="'Macros Help Page'!B12" display="Windows PC - Excel 2003"/>
    <hyperlink ref="B7" location="'Macros Help Page'!B21" display="Windows PC - Excel 2007, Excel 2010, and beyond"/>
    <hyperlink ref="B8" location="'Macros Help Page'!B36" display="Apple MacIntosh - Excel for Mac 2011 and beyond"/>
    <hyperlink ref="B19" location="Instructions!A1" display="Return to Instructions Page"/>
    <hyperlink ref="B33" location="Instructions!A1" display="Return to Instructions Page"/>
    <hyperlink ref="B43" location="Instructions!A1" display="Return to Instructions Page"/>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www.contestrecaps.com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KARS_Finals_Format_v2.0_Build_2011.08.29</dc:title>
  <dc:subject/>
  <dc:creator>Travis A. Miller</dc:creator>
  <cp:keywords/>
  <dc:description>Stable</dc:description>
  <cp:lastModifiedBy>John Fannin</cp:lastModifiedBy>
  <cp:lastPrinted>2012-09-23T02:55:49Z</cp:lastPrinted>
  <dcterms:created xsi:type="dcterms:W3CDTF">2006-09-13T22:26:44Z</dcterms:created>
  <dcterms:modified xsi:type="dcterms:W3CDTF">2012-09-23T03:00:21Z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